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881" activeTab="6"/>
  </bookViews>
  <sheets>
    <sheet name="Баланс" sheetId="1" r:id="rId1"/>
    <sheet name="Отчет о приросте" sheetId="2" r:id="rId2"/>
    <sheet name="Справка о стоимости активов" sheetId="3" r:id="rId3"/>
    <sheet name="НЕСОБЛЮДЕНИЕ" sheetId="4" r:id="rId4"/>
    <sheet name="О владельцах акций" sheetId="5" r:id="rId5"/>
    <sheet name="изменение стоимости чистых акт" sheetId="6" r:id="rId6"/>
    <sheet name="СЧА" sheetId="7" r:id="rId7"/>
  </sheets>
  <definedNames>
    <definedName name="OLE_LINK1" localSheetId="5">'изменение стоимости чистых акт'!#REF!</definedName>
    <definedName name="OLE_LINK2" localSheetId="2">'Справка о стоимости активов'!$G$11</definedName>
  </definedNames>
  <calcPr fullCalcOnLoad="1"/>
</workbook>
</file>

<file path=xl/comments2.xml><?xml version="1.0" encoding="utf-8"?>
<comments xmlns="http://schemas.openxmlformats.org/spreadsheetml/2006/main">
  <authors>
    <author>Ivanova_D</author>
  </authors>
  <commentList>
    <comment ref="E21" authorId="0">
      <text>
        <r>
          <rPr>
            <b/>
            <sz val="8"/>
            <rFont val="Tahoma"/>
            <family val="0"/>
          </rPr>
          <t xml:space="preserve">Ivanova_D:
</t>
        </r>
        <r>
          <rPr>
            <sz val="8"/>
            <rFont val="Tahoma"/>
            <family val="0"/>
          </rPr>
          <t xml:space="preserve">полученные купоны по облигациям
</t>
        </r>
      </text>
    </comment>
  </commentList>
</comments>
</file>

<file path=xl/sharedStrings.xml><?xml version="1.0" encoding="utf-8"?>
<sst xmlns="http://schemas.openxmlformats.org/spreadsheetml/2006/main" count="515" uniqueCount="383">
  <si>
    <t xml:space="preserve">Имущество (обязательства)         </t>
  </si>
  <si>
    <t>Код</t>
  </si>
  <si>
    <t>стр.</t>
  </si>
  <si>
    <t>Денежные средства на банковских счетах, всего</t>
  </si>
  <si>
    <t xml:space="preserve">в том числе:                                </t>
  </si>
  <si>
    <t xml:space="preserve">- в рублях                                  </t>
  </si>
  <si>
    <t>011</t>
  </si>
  <si>
    <t xml:space="preserve">- в иностранной валюте                      </t>
  </si>
  <si>
    <t>012</t>
  </si>
  <si>
    <t>Денежные средства в банковских вкладах, всего</t>
  </si>
  <si>
    <t>020</t>
  </si>
  <si>
    <t>021</t>
  </si>
  <si>
    <t>022</t>
  </si>
  <si>
    <t>030</t>
  </si>
  <si>
    <t xml:space="preserve">- акции                                     </t>
  </si>
  <si>
    <t>031</t>
  </si>
  <si>
    <t xml:space="preserve">- облигации                                 </t>
  </si>
  <si>
    <t>032</t>
  </si>
  <si>
    <t>040</t>
  </si>
  <si>
    <t>041</t>
  </si>
  <si>
    <t>042</t>
  </si>
  <si>
    <t xml:space="preserve">- векселя                                    </t>
  </si>
  <si>
    <t>043</t>
  </si>
  <si>
    <t xml:space="preserve">- иные ценные бумаги                        </t>
  </si>
  <si>
    <t>044</t>
  </si>
  <si>
    <t xml:space="preserve">Дебиторская задолженность                    </t>
  </si>
  <si>
    <t>050</t>
  </si>
  <si>
    <t xml:space="preserve">- средства, переданные профессиональным     </t>
  </si>
  <si>
    <t xml:space="preserve">участникам рынка ценных бумаг               </t>
  </si>
  <si>
    <t>051</t>
  </si>
  <si>
    <t xml:space="preserve">- дебиторская задолженность по процентному  </t>
  </si>
  <si>
    <t>053</t>
  </si>
  <si>
    <t xml:space="preserve">- прочая дебиторская задолженность          </t>
  </si>
  <si>
    <t>054</t>
  </si>
  <si>
    <t>060</t>
  </si>
  <si>
    <t xml:space="preserve">Ценные бумаги иностранных эмитентов, всего   </t>
  </si>
  <si>
    <t>070</t>
  </si>
  <si>
    <t xml:space="preserve">- ценные бумаги иностранных государств      </t>
  </si>
  <si>
    <t>071</t>
  </si>
  <si>
    <t>072</t>
  </si>
  <si>
    <t xml:space="preserve">- акции иностранных акционерных обществ     </t>
  </si>
  <si>
    <t>073</t>
  </si>
  <si>
    <t>074</t>
  </si>
  <si>
    <t>080</t>
  </si>
  <si>
    <t>090</t>
  </si>
  <si>
    <t>091</t>
  </si>
  <si>
    <t>092</t>
  </si>
  <si>
    <t>- имущественные права на недвижимое имущество</t>
  </si>
  <si>
    <t>093</t>
  </si>
  <si>
    <t xml:space="preserve">- проектно-сметная документация             </t>
  </si>
  <si>
    <t>094</t>
  </si>
  <si>
    <t xml:space="preserve">Кредиторская задолженность                   </t>
  </si>
  <si>
    <t xml:space="preserve">Резервы на выплату вознаграждений            </t>
  </si>
  <si>
    <t xml:space="preserve">Инвестиционные паи                           </t>
  </si>
  <si>
    <t>ИТОГО ОБЯЗАТЕЛЬСТВА: (строки 110 + 120 + 130)</t>
  </si>
  <si>
    <t>Инвестиционные паи паевых инвестиционных фондов</t>
  </si>
  <si>
    <t>- облигации иностранных коммерческих организаций</t>
  </si>
  <si>
    <t>Доли в российских обществах с ограниченной ответственностью</t>
  </si>
  <si>
    <t>-объекты недвижимого имущества, кроме строящихся и реконструируемых объектов</t>
  </si>
  <si>
    <t>- строящиеся и реконструируемые объекты недвижимого имущества</t>
  </si>
  <si>
    <t>ИТОГО ИМУЩЕСТВО: (строки 010 + 020 + 030 + 040+ 050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</si>
  <si>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</si>
  <si>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010</t>
  </si>
  <si>
    <t xml:space="preserve">                                            подпись</t>
  </si>
  <si>
    <t>Уполномоченное должностное лицо,</t>
  </si>
  <si>
    <t>ответственное за ведение</t>
  </si>
  <si>
    <t xml:space="preserve">Наименование показателя          </t>
  </si>
  <si>
    <t xml:space="preserve">Выручка от продажи ценных бумаг              </t>
  </si>
  <si>
    <t xml:space="preserve">Расходы, связанные с продажей ценных бумаг   </t>
  </si>
  <si>
    <t>Результат от продажи ценных бумаг (010 - 020)</t>
  </si>
  <si>
    <t xml:space="preserve">Выручка от продажи иного имущества           </t>
  </si>
  <si>
    <t>Расходы, связанные с продажей иного имущества</t>
  </si>
  <si>
    <t xml:space="preserve">Дивиденды по акциям                          </t>
  </si>
  <si>
    <t xml:space="preserve">в том числе                                 </t>
  </si>
  <si>
    <t>141</t>
  </si>
  <si>
    <t>142</t>
  </si>
  <si>
    <t xml:space="preserve">- инвестиционные паи                        </t>
  </si>
  <si>
    <t>143</t>
  </si>
  <si>
    <t>150</t>
  </si>
  <si>
    <t>151</t>
  </si>
  <si>
    <t>152</t>
  </si>
  <si>
    <t xml:space="preserve">- векселя                                   </t>
  </si>
  <si>
    <t>153</t>
  </si>
  <si>
    <t>154</t>
  </si>
  <si>
    <t>160</t>
  </si>
  <si>
    <t>170</t>
  </si>
  <si>
    <t>в том числе резерв на выплату вознаграждений</t>
  </si>
  <si>
    <t>171</t>
  </si>
  <si>
    <t xml:space="preserve">Прочие доходы                                </t>
  </si>
  <si>
    <t>180</t>
  </si>
  <si>
    <t xml:space="preserve">Прочие расходы                               </t>
  </si>
  <si>
    <t>190</t>
  </si>
  <si>
    <t>200</t>
  </si>
  <si>
    <t>строки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</si>
  <si>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</si>
  <si>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недвижимого имущества или передачи 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</si>
  <si>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(040-050)</t>
  </si>
  <si>
    <t xml:space="preserve">Результат от продажи иного имущества (070 - 080) </t>
  </si>
  <si>
    <t>Процентный доход по банковским вкладам и ценным бумагам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</si>
  <si>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</si>
  <si>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</si>
  <si>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недвижимого имущества или имущественных прав на недвижимое имущущество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</si>
  <si>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</si>
  <si>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</si>
  <si>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 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</si>
  <si>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(030+060+090+100+110+120+130+140+150+160+180+200-170-210)</t>
  </si>
  <si>
    <t>Генеральный директор</t>
  </si>
  <si>
    <t>управляющей компании                     _____________ С.А.Лиходкина</t>
  </si>
  <si>
    <t>Сумма денежных средств или стоимость иного имущества (тыс.рублей)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</si>
  <si>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</si>
  <si>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</si>
  <si>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</si>
  <si>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инвестиционных фондов</t>
  </si>
  <si>
    <t>- обыкновенные акции акционерных инвестиционных фондов</t>
  </si>
  <si>
    <t>- привилегированные акции открытых  акционерных обществ</t>
  </si>
  <si>
    <t>- инвестиционные паи паевых инвестиционных фондов</t>
  </si>
  <si>
    <t>- государственные ценные бумаги Российской Федерации</t>
  </si>
  <si>
    <t>- государственные ценные бумаги субъектов Российской Федерации</t>
  </si>
  <si>
    <t>- обыкновенные акции закрытых акционерных обществ</t>
  </si>
  <si>
    <t>- ценные бумаги иностранных государств</t>
  </si>
  <si>
    <t>- ценные бумаги международных финансовых организаций</t>
  </si>
  <si>
    <t>- акции иностранных акционерных обществ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</si>
  <si>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</si>
  <si>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</si>
  <si>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</si>
  <si>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- средства, переданные профессиональным участникам рынка ценных бумаг</t>
  </si>
  <si>
    <t>- дебиторская задолженность по сделкам купли - продажи имущества</t>
  </si>
  <si>
    <t>- дебиторская задолженность по процентному (купонному) доходу по банковским вкладам и ценным бумагам</t>
  </si>
  <si>
    <t xml:space="preserve">Наименование показателя      </t>
  </si>
  <si>
    <t xml:space="preserve">Код </t>
  </si>
  <si>
    <t xml:space="preserve">из них:                             </t>
  </si>
  <si>
    <t>находящихся у номинальных держателей</t>
  </si>
  <si>
    <t>лицевых счетов номинальных держателей</t>
  </si>
  <si>
    <t>Количество размещенных акций акционерного инвестиционного фонда по которым зарегистрированы отчеты об итогах выпуска (количество выданных инвестиционных паев паевого инвестиционного фонда) всего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</si>
  <si>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</si>
  <si>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</si>
  <si>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</si>
  <si>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</si>
  <si>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Количество лицевых счетов в реестре акционеров акцинерного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</si>
  <si>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</si>
  <si>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</si>
  <si>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</si>
  <si>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 xml:space="preserve"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  </t>
  </si>
  <si>
    <t xml:space="preserve">    1. Несоблюдение требований к составу активов</t>
  </si>
  <si>
    <t xml:space="preserve">    2. Несоблюдение требований к структуре активов</t>
  </si>
  <si>
    <t>Дата отчуждения (предполагаемого отчуждения)</t>
  </si>
  <si>
    <t>Дата приобретения</t>
  </si>
  <si>
    <t>Доля в стоимости активов (процентов)</t>
  </si>
  <si>
    <t>Оценочная стоимость (тыс.рублей)</t>
  </si>
  <si>
    <t>Наименование имущества приобретенного с нарушением требований к составу активов</t>
  </si>
  <si>
    <t>Содержание ограничения</t>
  </si>
  <si>
    <t>Наименование активов, по которым выявлено нарушение или несоответствие</t>
  </si>
  <si>
    <t>Факт.доля в стоимости активов (процентов)</t>
  </si>
  <si>
    <t>Доля в стоимости активов в соответствии с инвестиционной декларацией (процентов)</t>
  </si>
  <si>
    <t>Дата  возникновения нарушения или несоответствия</t>
  </si>
  <si>
    <t>Дата  устранения нарушения или несоответствия</t>
  </si>
  <si>
    <t>Наименование активов  по которым выявлено нарушение или несоответствие</t>
  </si>
  <si>
    <t>Сумма денежных средств или стоимость иного имущенства (тыс. Рублей)</t>
  </si>
  <si>
    <t>Факт.доля от количества размещенных (выданных) ценных бумаг (процентов)</t>
  </si>
  <si>
    <t>Доля от  количества размещенных (выданных) ценных бумаг в соответствии с инвестиционной декларацией (процентов)</t>
  </si>
  <si>
    <t>Дата устранения нарушения или несоответстия</t>
  </si>
  <si>
    <t>(купонному) доходу по банковским вкладам и  ценным бумагам</t>
  </si>
  <si>
    <t>Прирост (+) или уменьшение (-) стоимости ценных бумаг, имеющих признаваемую котировку, всего</t>
  </si>
  <si>
    <t>- ценные бумаги российских эмитентов, не включенные в котировальные списки организаторов торговли на рынке ценных бумаг включая:</t>
  </si>
  <si>
    <t xml:space="preserve">Сумма </t>
  </si>
  <si>
    <t xml:space="preserve">Выдача инвестиционных паев              </t>
  </si>
  <si>
    <t xml:space="preserve">Погашение инвестиционных паев           </t>
  </si>
  <si>
    <t>Причина изменения стоимости       
чистых активов</t>
  </si>
  <si>
    <t>Код    
строки</t>
  </si>
  <si>
    <t>X</t>
  </si>
  <si>
    <t xml:space="preserve">Оценка для целей расчета стоимости чистых активов </t>
  </si>
  <si>
    <t>Имущество, составляющее паевой инвестиционный фонд</t>
  </si>
  <si>
    <t xml:space="preserve"> БАЛАНС ИМУЩЕСТВА,</t>
  </si>
  <si>
    <t xml:space="preserve"> СОСТАВЛЯЮЩЕГО ПАЕВОЙ ИНВЕСТИЦИОННЫЙ ФОНД</t>
  </si>
  <si>
    <t xml:space="preserve">Ценные бумаги российских эмитентов, не имеющие признаваемую котировку, всего  </t>
  </si>
  <si>
    <t>Доходные вложения в материальные ценности, всего</t>
  </si>
  <si>
    <t xml:space="preserve"> ОТЧЕТ</t>
  </si>
  <si>
    <t xml:space="preserve"> О ПРИРОСТЕ (ОБ УМЕНЬШЕНИИ) СТОИМОСТИ ИМУЩЕСТВА</t>
  </si>
  <si>
    <t xml:space="preserve">  (тыс. рублей)</t>
  </si>
  <si>
    <t xml:space="preserve">Прирост (+) или уменьшение (-) стоимости ценных бумаг, не имеющих признаваемой котировки, всего </t>
  </si>
  <si>
    <t>Код строки</t>
  </si>
  <si>
    <t>Открытый паевой инвестиционный фонд смешанных инвестиций «Финам Первый»</t>
  </si>
  <si>
    <t>Общество с ограниченной ответственностью «Управляющая компания «Финам Менеджмент»</t>
  </si>
  <si>
    <t>в том числе:</t>
  </si>
  <si>
    <t>- в рублях</t>
  </si>
  <si>
    <t>- в иностранной валюте</t>
  </si>
  <si>
    <t>Ценные бумаги российских эмитентов, не имеющие признаваемую котировку, всего</t>
  </si>
  <si>
    <t>- векселя</t>
  </si>
  <si>
    <t>- прочая дебиторская задолженность</t>
  </si>
  <si>
    <t>Ценные бумаги иностранных эмитентов, всего</t>
  </si>
  <si>
    <t>Генеральный директор управляющей компании</t>
  </si>
  <si>
    <t>Лиходкина С.А.</t>
  </si>
  <si>
    <t>подпись</t>
  </si>
  <si>
    <t>Уполномоченное должностное лицо, ответственное за ведение бухгалтерского учета фонда</t>
  </si>
  <si>
    <t>СПРАВКА О СТОИМОСТИ АКТИВОВ</t>
  </si>
  <si>
    <t>Вид активов</t>
  </si>
  <si>
    <t>Код
стр.</t>
  </si>
  <si>
    <t>Ценные бумаги, имеющие признаваемую котировку, всего</t>
  </si>
  <si>
    <t>- муниципальные ценные бумаги</t>
  </si>
  <si>
    <t>- привилегированные акции открытых акционерных обществ</t>
  </si>
  <si>
    <t>Недвижимое имущество</t>
  </si>
  <si>
    <t>Проектно-сметная документация</t>
  </si>
  <si>
    <t>Дебиторская задолженность</t>
  </si>
  <si>
    <t>ИТОГО АКТИВОВ (строки 100 + 200 + 300 + 400 + 500 + 600 + 700 + 800 + 900 +1000 + 1100 + 1200)</t>
  </si>
  <si>
    <t>Доли в уставных капиталах российских обществ с ограниченной ответственность</t>
  </si>
  <si>
    <t>ценные бумаги российских эмитентов, включенные в котировальные списки организаторов торговли на рынке ценных</t>
  </si>
  <si>
    <t xml:space="preserve">    2.1. Несоблюдение ограничений,  установленных в  процентах  от стоимости активов</t>
  </si>
  <si>
    <t xml:space="preserve">    2.2. Несоблюдение ограничений,  установленных в  процентах  от количества размещенных (выданных) ценных бумаг</t>
  </si>
  <si>
    <t xml:space="preserve"> СПРАВКА</t>
  </si>
  <si>
    <t xml:space="preserve"> О НЕСОБЛЮДЕНИИ ТРЕБОВАНИЙ К СОСТАВУ И СТРУКТУРЕ АКТИВОВ</t>
  </si>
  <si>
    <t xml:space="preserve"> О ВЛАДЕЛЬЦАХ ИНВЕСТИЦИОННЫХ ПАЕВ ПАЕВОГО ИНВЕСТИЦИОННОГО ФОНДА</t>
  </si>
  <si>
    <t xml:space="preserve">управляющей компании                     </t>
  </si>
  <si>
    <t>_____________ С.А.Лиходкина</t>
  </si>
  <si>
    <t xml:space="preserve">бухгалтерского учета фонда               </t>
  </si>
  <si>
    <t>__________</t>
  </si>
  <si>
    <t xml:space="preserve">  ОТЧЕТ</t>
  </si>
  <si>
    <t>Стоимость   чистых   активов  на   начало отчетного периода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</si>
  <si>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</si>
  <si>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</si>
  <si>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 xml:space="preserve">Выплата дохода от доверительного управления закрытым паевым инвестиционным фондом 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</si>
  <si>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</si>
  <si>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 (строки 010 + 020 – 030 - 040 + 050 – 060 +(-) 070)</t>
  </si>
  <si>
    <t xml:space="preserve">управляющей компании  </t>
  </si>
  <si>
    <t xml:space="preserve">бухгалтерского учета фонда </t>
  </si>
  <si>
    <t>Представитель специализированного депозитария, ответственный за осуществление контроля за управлением имуществом фонда</t>
  </si>
  <si>
    <r>
      <t xml:space="preserve">Справка 
</t>
    </r>
    <r>
      <rPr>
        <sz val="10"/>
        <color indexed="8"/>
        <rFont val="Arial"/>
        <family val="2"/>
      </rPr>
      <t>о стоимости чистых активов паевого инвестиционного фонда</t>
    </r>
  </si>
  <si>
    <t>№ 0097-59837006 от 27.01.2005</t>
  </si>
  <si>
    <t>Лицензия № 21-000-1-00095 от 20.12.2002г., выданная ФКЦБ России</t>
  </si>
  <si>
    <t>Россия, 101000, г. Москва, ул. Мясницкая, д.26 А, стр.1, комн. 33</t>
  </si>
  <si>
    <t>Дата определения стоимости чистых активов</t>
  </si>
  <si>
    <t>Вид имущества</t>
  </si>
  <si>
    <t>Код стр.</t>
  </si>
  <si>
    <t>Сумма (оценочная стоимость) на</t>
  </si>
  <si>
    <t xml:space="preserve">Активы: </t>
  </si>
  <si>
    <t>Денежные средства на счетах – всего, в том числе:</t>
  </si>
  <si>
    <t>Денежные средства во вкладах - всего, в том числе:</t>
  </si>
  <si>
    <t>Государственные ценные бумаги Российской Федерации</t>
  </si>
  <si>
    <t xml:space="preserve">Государственные ценные бумаги субъектов Российской Федерации 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</si>
  <si>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</si>
  <si>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</si>
  <si>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 xml:space="preserve">Акции российских акционерных обществ </t>
  </si>
  <si>
    <t>Ипотечные ценные бумаги – всего, в том числе:</t>
  </si>
  <si>
    <t>- облигации с ипотечным покрытием</t>
  </si>
  <si>
    <t>- ипотечные сертификаты участия</t>
  </si>
  <si>
    <t xml:space="preserve">Векселя, выданные российскими хозяйственными обществами </t>
  </si>
  <si>
    <t xml:space="preserve">Ценные бумаги иностранных эмитентов – всего, в том числе: </t>
  </si>
  <si>
    <t xml:space="preserve">- ценные бумаги иностранных государств </t>
  </si>
  <si>
    <t xml:space="preserve">- ценные бумаги международных финансовых организаций </t>
  </si>
  <si>
    <t xml:space="preserve">- акции иностранных акционерных обществ </t>
  </si>
  <si>
    <t xml:space="preserve">- облигации иностранных коммерческих организаций </t>
  </si>
  <si>
    <t xml:space="preserve">Недвижимое имущество, находящееся на территории Российской Федерации, – всего, в том числе: </t>
  </si>
  <si>
    <t>- объекты незавершенного строительства</t>
  </si>
  <si>
    <t>Недвижимое имущество, находящееся на территории иностранных государств, – всего, в том числе:</t>
  </si>
  <si>
    <t xml:space="preserve">Имущественные права на недвижимое имущество, находящееся на территории Российской Федерации, – всего, в том числе: </t>
  </si>
  <si>
    <t>- право аренды недвижимого имущества</t>
  </si>
  <si>
    <t xml:space="preserve">Имущественные права на недвижимое имущество, находящееся на территории иностранных государств, – всего, в том числе: </t>
  </si>
  <si>
    <t xml:space="preserve">Имущественные права по обязательствам из договоров участия в долевом строительстве объектов недвижимого имущества </t>
  </si>
  <si>
    <t>Имущественные права по обязательствам из инвестиционных договоров</t>
  </si>
  <si>
    <t xml:space="preserve">Проектно-сметная документация </t>
  </si>
  <si>
    <t>Иное имущество</t>
  </si>
  <si>
    <t>Дебиторская задолженность - всего, в том числе:</t>
  </si>
  <si>
    <t xml:space="preserve">- средства, находящиеся у профессиональных участников рынка ценных бумаг </t>
  </si>
  <si>
    <t xml:space="preserve">- дебиторская задолженность по сделкам купли-продажи имущества </t>
  </si>
  <si>
    <t>- дебиторская задолженность по процентному (купонному) доходу по денежным средствам на счетах, во вкладах и по ценным бумагам</t>
  </si>
  <si>
    <t xml:space="preserve">- прочая дебиторская задолженность </t>
  </si>
  <si>
    <t xml:space="preserve">Итого сумма активов: (строки 010 + 020 + 030 + 040 + 050 + 060 + 070 + 080 + 090 + 100 + 110 + 120 + 130 + 140 + 150 + 160 + 170 + 180 + 190 + 200 + 210 + 220 + 230) </t>
  </si>
  <si>
    <t xml:space="preserve">Обязательства: </t>
  </si>
  <si>
    <t>Кредиторская задолженность</t>
  </si>
  <si>
    <t>Резерв предстоящих расходов на выплату вознаграждения</t>
  </si>
  <si>
    <t xml:space="preserve">Резерв для возмещения предстоящих расходов, связанных с доверительным управлением открытым паевым инвестиционным фондом </t>
  </si>
  <si>
    <t xml:space="preserve">Итого сумма обязательств (строки 300 + 310 + 320) </t>
  </si>
  <si>
    <t xml:space="preserve">Стоимость чистых активов: (строка 240 – строка 330) </t>
  </si>
  <si>
    <t xml:space="preserve">Количество размещенных акций акционерного инвестиционного фонда (количество выданных инвестиционных паев паевого инвестиционного фонда) – штук 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</si>
  <si>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400/ строка 500)</t>
  </si>
  <si>
    <t>На 31.12.05</t>
  </si>
  <si>
    <t xml:space="preserve">                                            </t>
  </si>
  <si>
    <t xml:space="preserve">                                           </t>
  </si>
  <si>
    <t xml:space="preserve"> подпись</t>
  </si>
  <si>
    <t>Генеральный директор управляющей компании                                                      _____________ С.А.Лиходкина</t>
  </si>
  <si>
    <t>ОАО "Сургутнефтегаз", Акции привилегированные, 1-О выпуск</t>
  </si>
  <si>
    <t xml:space="preserve">                 ОТЧЕТ ОБ ИЗМЕНЕНИИ СТОИМОСТИ ЧИСТЫХ АКТИВОВ</t>
  </si>
  <si>
    <t>бухгалтерского учета фонда               _____________ С.С. Лукьянцева</t>
  </si>
  <si>
    <t xml:space="preserve">                                                   </t>
  </si>
  <si>
    <t>ответственное за ведение бухгалтерского учета фонда                                              _____________ С.С. Лукьянцева</t>
  </si>
  <si>
    <t xml:space="preserve"> - ценные бумаги международных финансовых организаций</t>
  </si>
  <si>
    <t xml:space="preserve">Ценные бумаги российских эмитентов, имеющие  признаваемую котировку, всего </t>
  </si>
  <si>
    <t>_____________ С.С. Лукьянцева</t>
  </si>
  <si>
    <t>С.С. Лукьянцева</t>
  </si>
  <si>
    <t>Лукьянцева С.С.</t>
  </si>
  <si>
    <t>Иркут, Акции обыкновенные, 3-О выпуск</t>
  </si>
  <si>
    <t>Сибнефть, Акции обыкновенные, 1-О выпуск</t>
  </si>
  <si>
    <t>Норильский никель ГМК, Акции обыкновенные, 5 выпуск</t>
  </si>
  <si>
    <t>Роснефть-Пурнефтегаз, Акции привилегированные, 1 выпуск</t>
  </si>
  <si>
    <t>На 31.12.2005 г</t>
  </si>
  <si>
    <t>Уполномоченное должностное лицо, ответственное</t>
  </si>
  <si>
    <t>Генеральный директор управляющей компании                     _____________ С.А.Лиходкина</t>
  </si>
  <si>
    <t xml:space="preserve"> за ведениебухгалтерского учета фонда                                   _____________ С.С. Лукьянцева </t>
  </si>
  <si>
    <t>На 31.03.06</t>
  </si>
  <si>
    <t>За март
2006 г.</t>
  </si>
  <si>
    <t>на 31 марта 2006 г.</t>
  </si>
  <si>
    <t>20 774,77009</t>
  </si>
  <si>
    <t>113 358,74498</t>
  </si>
  <si>
    <t>86 273,26518</t>
  </si>
  <si>
    <t>4 965,31750</t>
  </si>
  <si>
    <t>Тверская область, администрация, Облигации субъектов РФ, 2 выпуск</t>
  </si>
  <si>
    <t>37 977,70000</t>
  </si>
  <si>
    <t>Джей Эф Си Интернешнл, Облигации, 2 выпуск</t>
  </si>
  <si>
    <t>5 140,50000</t>
  </si>
  <si>
    <t>Инпром, Облигации, 2 выпуск</t>
  </si>
  <si>
    <t>5 032,00000</t>
  </si>
  <si>
    <t>Союз АКБ, Облигации, 1 выпуск</t>
  </si>
  <si>
    <t>5 520,90000</t>
  </si>
  <si>
    <t>Татфондбанк, Облигации, 2 выпуск</t>
  </si>
  <si>
    <t>5 008,50000</t>
  </si>
  <si>
    <t>Торговый Дом Мечел, Облигации, 1 выпуск</t>
  </si>
  <si>
    <t>5 050,00000</t>
  </si>
  <si>
    <t>Челябинский трубопрокатный завод, Облигации, 1 выпуск</t>
  </si>
  <si>
    <t>5 113,00000</t>
  </si>
  <si>
    <t>ЮТК, Облигации, 6 выпуск</t>
  </si>
  <si>
    <t>5 037,00000</t>
  </si>
  <si>
    <t>ЮТэйр-Финанс, Облигации, 1 выпуск</t>
  </si>
  <si>
    <t>2 075,80000</t>
  </si>
  <si>
    <t>34 182,78500</t>
  </si>
  <si>
    <t>4 431,76960</t>
  </si>
  <si>
    <t>ЛУКойл НК, Акции обыкновенные, 1-О выпуск</t>
  </si>
  <si>
    <t>5 747,71122</t>
  </si>
  <si>
    <t>МТС, Акции обыкновенные, 1-О выпуск</t>
  </si>
  <si>
    <t>3 757,40000</t>
  </si>
  <si>
    <t>5 982,30663</t>
  </si>
  <si>
    <t>4 340,16000</t>
  </si>
  <si>
    <t>Сургутнефтегаз, Акции обыкновенные, 1-О выпуск</t>
  </si>
  <si>
    <t>5 776,23750</t>
  </si>
  <si>
    <t>Уралсвязьинформ, Акции обыкновенные, 1-О выпуск</t>
  </si>
  <si>
    <t>4 147,20000</t>
  </si>
  <si>
    <t>9 147,46270</t>
  </si>
  <si>
    <t>4 858,76193</t>
  </si>
  <si>
    <t>4 288,70080</t>
  </si>
  <si>
    <t>27 085,47980</t>
  </si>
  <si>
    <t>22 786,67480</t>
  </si>
  <si>
    <t>Авиакомпания Самара, Облигации, 1 выпуск</t>
  </si>
  <si>
    <t>2 046,20000</t>
  </si>
  <si>
    <t>Адамант-Финанс, Облигации, 1 выпуск</t>
  </si>
  <si>
    <t>1 022,80000</t>
  </si>
  <si>
    <t>АЦБК-Инвест, Облигации, 1 выпуск</t>
  </si>
  <si>
    <t>2 027,60000</t>
  </si>
  <si>
    <t>Волга, Облигации, 1 выпуск</t>
  </si>
  <si>
    <t>2 031,20000</t>
  </si>
  <si>
    <t>ЛОМО, Облигации, 2 выпуск</t>
  </si>
  <si>
    <t>1 825,50480</t>
  </si>
  <si>
    <t>МаирИнвест, Облигации, 1 выпуск</t>
  </si>
  <si>
    <t>2 020,00000</t>
  </si>
  <si>
    <t>МиГ-Финанс, Облигации, 1 выпуск</t>
  </si>
  <si>
    <t>2 008,40000</t>
  </si>
  <si>
    <t>НИКОСХИМИНВЕСТ, Облигации, 1 выпуск</t>
  </si>
  <si>
    <t>1 720,57000</t>
  </si>
  <si>
    <t>Первая Ипотечная Компания, Облигации, 5 выпуск</t>
  </si>
  <si>
    <t>3 007,50000</t>
  </si>
  <si>
    <t>Русский Текстиль, Облигации, 1 выпуск</t>
  </si>
  <si>
    <t>2 058,60000</t>
  </si>
  <si>
    <t>УБРиР-финанс, Облигации, 1 выпуск</t>
  </si>
  <si>
    <t>3 018,30000</t>
  </si>
  <si>
    <t>4 298,80500</t>
  </si>
  <si>
    <t>Роснефть-Сахалинморнефтегаз, Акции
привилегированные, 1 выпуск</t>
  </si>
  <si>
    <t>4 005,60000</t>
  </si>
  <si>
    <t>ГОТЕК, Облигации, 2 выпуск</t>
  </si>
  <si>
    <t>1 998,60000</t>
  </si>
  <si>
    <t>Нижнесергинский ММЗ, Облигации, 1 выпуск</t>
  </si>
  <si>
    <t>2 007,00000</t>
  </si>
  <si>
    <t>22 938,19677</t>
  </si>
  <si>
    <t>21 123,50980</t>
  </si>
  <si>
    <t>1 814,68697</t>
  </si>
  <si>
    <t>161 077,31184</t>
  </si>
  <si>
    <t>Март 2006</t>
  </si>
  <si>
    <t>На 31.03.2006 г</t>
  </si>
  <si>
    <t xml:space="preserve">                                на 31.03.06</t>
  </si>
  <si>
    <t>Трусковская А.В.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</si>
  <si>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</si>
  <si>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</si>
  <si>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</si>
  <si>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 участия в долевом строительстве объектов недвижимого имущества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</si>
  <si>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инвестиционного фонда или активы паевого инвестиционного фонда</t>
  </si>
  <si>
    <t>Кушакова М.В.</t>
  </si>
  <si>
    <t>За март
2005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</si>
</sst>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"/>
    <numFmt numFmtId="169" formatCode="#,##0.00000"/>
    <numFmt numFmtId="170" formatCode="#,##0.00_ ;\-#,##0.00\ "/>
    <numFmt numFmtId="171" formatCode="0.0000"/>
    <numFmt numFmtId="172" formatCode="0.000000"/>
    <numFmt numFmtId="173" formatCode="mmm/yyyy"/>
    <numFmt numFmtId="174" formatCode="0.00000"/>
    <numFmt numFmtId="175" formatCode="#,##0.00_р_."/>
    <numFmt numFmtId="176" formatCode="[$-FC19]d\ mmmm\ yyyy\ &quot;г.&quot;"/>
    <numFmt numFmtId="177" formatCode="#,##0.00000_р_."/>
    <numFmt numFmtId="178" formatCode="#,##0.00000_ ;\-#,##0.00000\ "/>
    <numFmt numFmtId="179" formatCode="0.00;[Red]0.00"/>
    <numFmt numFmtId="180" formatCode="[$-FC19]d\ mmmm\ yyyy\ &quot;г.&quot;\ h:mm"/>
    <numFmt numFmtId="181" formatCode="hh:mm\ dd/mm/yyyy"/>
    <numFmt numFmtId="182" formatCode="_-* #,##0.00000_р_._-;\-* #,##0.00000_р_._-;_-* &quot;-&quot;?????_р_._-;_-@_-"/>
  </numFmts>
  <fonts count="25">
    <font>
      <sz val="10"/>
      <name val="Arial"/>
      <family val="0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62"/>
      <name val="Arial"/>
      <family val="0"/>
    </font>
    <font>
      <sz val="10"/>
      <color indexed="21"/>
      <name val="Arial"/>
      <family val="0"/>
    </font>
    <font>
      <sz val="10"/>
      <name val="Times New Roman"/>
      <family val="1"/>
    </font>
    <font>
      <i/>
      <sz val="9"/>
      <name val="Times New Roman"/>
      <family val="1"/>
    </font>
    <font>
      <sz val="9"/>
      <color indexed="8"/>
      <name val="Arial"/>
      <family val="0"/>
    </font>
    <font>
      <b/>
      <sz val="10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2" borderId="0">
      <alignment horizontal="center" vertical="top"/>
      <protection/>
    </xf>
    <xf numFmtId="0" fontId="8" fillId="2" borderId="0">
      <alignment horizontal="left" vertical="top"/>
      <protection/>
    </xf>
    <xf numFmtId="0" fontId="8" fillId="2" borderId="0">
      <alignment horizontal="center" vertical="top"/>
      <protection/>
    </xf>
    <xf numFmtId="0" fontId="8" fillId="2" borderId="0">
      <alignment horizontal="left" vertical="center"/>
      <protection/>
    </xf>
    <xf numFmtId="0" fontId="8" fillId="2" borderId="0">
      <alignment horizontal="left" vertical="center"/>
      <protection/>
    </xf>
    <xf numFmtId="0" fontId="8" fillId="2" borderId="0">
      <alignment horizontal="right" vertical="center"/>
      <protection/>
    </xf>
    <xf numFmtId="0" fontId="8" fillId="2" borderId="0">
      <alignment horizontal="right" vertical="center"/>
      <protection/>
    </xf>
    <xf numFmtId="0" fontId="9" fillId="2" borderId="0">
      <alignment horizontal="left" vertical="center"/>
      <protection/>
    </xf>
    <xf numFmtId="0" fontId="6" fillId="2" borderId="0">
      <alignment horizontal="right" vertical="center"/>
      <protection/>
    </xf>
    <xf numFmtId="0" fontId="9" fillId="2" borderId="0">
      <alignment horizontal="right" vertical="center"/>
      <protection/>
    </xf>
    <xf numFmtId="0" fontId="8" fillId="2" borderId="0">
      <alignment horizontal="center" vertical="center"/>
      <protection/>
    </xf>
    <xf numFmtId="0" fontId="8" fillId="2" borderId="0">
      <alignment horizontal="left" vertical="center"/>
      <protection/>
    </xf>
    <xf numFmtId="0" fontId="8" fillId="2" borderId="0">
      <alignment horizontal="left"/>
      <protection/>
    </xf>
    <xf numFmtId="0" fontId="8" fillId="2" borderId="0">
      <alignment horizontal="center" vertical="center"/>
      <protection/>
    </xf>
    <xf numFmtId="0" fontId="8" fillId="2" borderId="0">
      <alignment horizontal="left"/>
      <protection/>
    </xf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 indent="15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43" fontId="7" fillId="0" borderId="0" xfId="0" applyNumberFormat="1" applyFont="1" applyAlignment="1">
      <alignment/>
    </xf>
    <xf numFmtId="0" fontId="10" fillId="0" borderId="0" xfId="0" applyFont="1" applyAlignment="1">
      <alignment/>
    </xf>
    <xf numFmtId="43" fontId="7" fillId="0" borderId="0" xfId="15" applyFont="1" applyFill="1" applyAlignment="1">
      <alignment/>
    </xf>
    <xf numFmtId="43" fontId="7" fillId="0" borderId="2" xfId="15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0" fontId="7" fillId="0" borderId="0" xfId="0" applyFont="1" applyFill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174" fontId="7" fillId="0" borderId="12" xfId="0" applyNumberFormat="1" applyFont="1" applyFill="1" applyBorder="1" applyAlignment="1">
      <alignment horizontal="right" vertical="top" wrapText="1"/>
    </xf>
    <xf numFmtId="174" fontId="7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vertical="top" wrapText="1"/>
    </xf>
    <xf numFmtId="49" fontId="7" fillId="0" borderId="4" xfId="0" applyNumberFormat="1" applyFont="1" applyBorder="1" applyAlignment="1">
      <alignment horizontal="center" vertical="top" wrapText="1"/>
    </xf>
    <xf numFmtId="169" fontId="7" fillId="0" borderId="13" xfId="0" applyNumberFormat="1" applyFont="1" applyFill="1" applyBorder="1" applyAlignment="1">
      <alignment horizontal="right" vertical="top" wrapText="1"/>
    </xf>
    <xf numFmtId="169" fontId="7" fillId="0" borderId="3" xfId="0" applyNumberFormat="1" applyFont="1" applyFill="1" applyBorder="1" applyAlignment="1">
      <alignment horizontal="right" vertical="top" wrapText="1"/>
    </xf>
    <xf numFmtId="169" fontId="7" fillId="0" borderId="4" xfId="0" applyNumberFormat="1" applyFont="1" applyBorder="1" applyAlignment="1">
      <alignment horizontal="right" vertical="top" wrapText="1"/>
    </xf>
    <xf numFmtId="169" fontId="7" fillId="0" borderId="5" xfId="0" applyNumberFormat="1" applyFont="1" applyFill="1" applyBorder="1" applyAlignment="1">
      <alignment horizontal="right" vertical="top" wrapText="1"/>
    </xf>
    <xf numFmtId="169" fontId="7" fillId="0" borderId="4" xfId="0" applyNumberFormat="1" applyFont="1" applyFill="1" applyBorder="1" applyAlignment="1">
      <alignment horizontal="right" vertical="top" wrapText="1"/>
    </xf>
    <xf numFmtId="4" fontId="7" fillId="0" borderId="0" xfId="0" applyNumberFormat="1" applyFont="1" applyAlignment="1">
      <alignment horizontal="right"/>
    </xf>
    <xf numFmtId="169" fontId="7" fillId="0" borderId="5" xfId="30" applyNumberFormat="1" applyFont="1" applyFill="1" applyBorder="1" applyAlignment="1">
      <alignment horizontal="right" vertical="center" wrapText="1"/>
      <protection/>
    </xf>
    <xf numFmtId="169" fontId="7" fillId="0" borderId="14" xfId="30" applyNumberFormat="1" applyFont="1" applyFill="1" applyBorder="1" applyAlignment="1">
      <alignment horizontal="right" vertical="center" wrapText="1"/>
      <protection/>
    </xf>
    <xf numFmtId="1" fontId="7" fillId="0" borderId="15" xfId="25" applyNumberFormat="1" applyFont="1" applyFill="1" applyBorder="1" applyAlignment="1">
      <alignment horizontal="center" vertical="center" wrapText="1"/>
      <protection/>
    </xf>
    <xf numFmtId="169" fontId="7" fillId="0" borderId="1" xfId="0" applyNumberFormat="1" applyFont="1" applyFill="1" applyBorder="1" applyAlignment="1">
      <alignment horizontal="right" vertical="top" wrapText="1"/>
    </xf>
    <xf numFmtId="169" fontId="7" fillId="0" borderId="11" xfId="0" applyNumberFormat="1" applyFont="1" applyBorder="1" applyAlignment="1">
      <alignment horizontal="right" vertical="top" wrapText="1"/>
    </xf>
    <xf numFmtId="169" fontId="7" fillId="0" borderId="16" xfId="30" applyNumberFormat="1" applyFont="1" applyFill="1" applyBorder="1" applyAlignment="1">
      <alignment horizontal="right" vertical="justify" wrapText="1"/>
      <protection/>
    </xf>
    <xf numFmtId="49" fontId="7" fillId="0" borderId="11" xfId="0" applyNumberFormat="1" applyFont="1" applyBorder="1" applyAlignment="1">
      <alignment vertical="top" wrapText="1"/>
    </xf>
    <xf numFmtId="49" fontId="7" fillId="0" borderId="9" xfId="0" applyNumberFormat="1" applyFont="1" applyBorder="1" applyAlignment="1">
      <alignment vertical="top" wrapText="1"/>
    </xf>
    <xf numFmtId="49" fontId="7" fillId="0" borderId="5" xfId="0" applyNumberFormat="1" applyFont="1" applyBorder="1" applyAlignment="1">
      <alignment vertical="top" wrapText="1"/>
    </xf>
    <xf numFmtId="169" fontId="7" fillId="0" borderId="5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 horizontal="right" vertical="top" wrapText="1"/>
    </xf>
    <xf numFmtId="16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177" fontId="7" fillId="0" borderId="0" xfId="0" applyNumberFormat="1" applyFont="1" applyFill="1" applyBorder="1" applyAlignment="1">
      <alignment vertical="top" wrapText="1"/>
    </xf>
    <xf numFmtId="2" fontId="7" fillId="0" borderId="0" xfId="0" applyNumberFormat="1" applyFont="1" applyFill="1" applyBorder="1" applyAlignment="1">
      <alignment vertical="top" wrapText="1"/>
    </xf>
    <xf numFmtId="177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177" fontId="12" fillId="0" borderId="0" xfId="0" applyNumberFormat="1" applyFont="1" applyFill="1" applyAlignment="1">
      <alignment wrapText="1"/>
    </xf>
    <xf numFmtId="0" fontId="7" fillId="0" borderId="15" xfId="23" applyFont="1" applyFill="1" applyBorder="1" applyAlignment="1">
      <alignment horizontal="left" vertical="top" wrapText="1"/>
      <protection/>
    </xf>
    <xf numFmtId="2" fontId="7" fillId="0" borderId="15" xfId="23" applyNumberFormat="1" applyFont="1" applyFill="1" applyBorder="1" applyAlignment="1">
      <alignment horizontal="left" vertical="top" wrapText="1"/>
      <protection/>
    </xf>
    <xf numFmtId="0" fontId="7" fillId="0" borderId="15" xfId="25" applyFont="1" applyFill="1" applyBorder="1" applyAlignment="1">
      <alignment horizontal="center" vertical="center" wrapText="1"/>
      <protection/>
    </xf>
    <xf numFmtId="2" fontId="7" fillId="0" borderId="15" xfId="27" applyNumberFormat="1" applyFont="1" applyFill="1" applyBorder="1" applyAlignment="1">
      <alignment horizontal="right" vertical="center" wrapText="1"/>
      <protection/>
    </xf>
    <xf numFmtId="0" fontId="0" fillId="0" borderId="15" xfId="0" applyFont="1" applyFill="1" applyBorder="1" applyAlignment="1">
      <alignment horizontal="left" vertical="top" wrapText="1"/>
    </xf>
    <xf numFmtId="2" fontId="13" fillId="0" borderId="15" xfId="31" applyNumberFormat="1" applyFont="1" applyFill="1" applyBorder="1" applyAlignment="1">
      <alignment horizontal="right" vertical="center" wrapText="1"/>
      <protection/>
    </xf>
    <xf numFmtId="49" fontId="7" fillId="0" borderId="0" xfId="25" applyNumberFormat="1" applyFont="1" applyFill="1" applyBorder="1" applyAlignment="1">
      <alignment horizontal="left" vertical="center" wrapText="1"/>
      <protection/>
    </xf>
    <xf numFmtId="0" fontId="7" fillId="0" borderId="0" xfId="25" applyFont="1" applyFill="1" applyBorder="1" applyAlignment="1">
      <alignment horizontal="left" vertical="center" wrapText="1"/>
      <protection/>
    </xf>
    <xf numFmtId="177" fontId="7" fillId="0" borderId="0" xfId="27" applyNumberFormat="1" applyFont="1" applyFill="1" applyBorder="1" applyAlignment="1">
      <alignment horizontal="right" vertical="center" wrapText="1"/>
      <protection/>
    </xf>
    <xf numFmtId="2" fontId="7" fillId="0" borderId="0" xfId="27" applyNumberFormat="1" applyFont="1" applyFill="1" applyBorder="1" applyAlignment="1">
      <alignment horizontal="right" vertical="center" wrapText="1"/>
      <protection/>
    </xf>
    <xf numFmtId="0" fontId="7" fillId="0" borderId="0" xfId="27" applyFont="1" applyFill="1" applyBorder="1" applyAlignment="1">
      <alignment horizontal="right" vertical="center" wrapText="1"/>
      <protection/>
    </xf>
    <xf numFmtId="0" fontId="7" fillId="0" borderId="0" xfId="33" applyNumberFormat="1" applyFont="1" applyFill="1" applyAlignment="1">
      <alignment horizontal="left" vertical="center" wrapText="1"/>
      <protection/>
    </xf>
    <xf numFmtId="0" fontId="7" fillId="0" borderId="17" xfId="35" applyFont="1" applyFill="1" applyBorder="1" applyAlignment="1">
      <alignment horizontal="right" vertical="center" wrapText="1"/>
      <protection/>
    </xf>
    <xf numFmtId="177" fontId="7" fillId="0" borderId="17" xfId="35" applyNumberFormat="1" applyFont="1" applyFill="1" applyBorder="1" applyAlignment="1">
      <alignment vertical="center" wrapText="1"/>
      <protection/>
    </xf>
    <xf numFmtId="169" fontId="7" fillId="0" borderId="11" xfId="0" applyNumberFormat="1" applyFont="1" applyFill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169" fontId="7" fillId="0" borderId="4" xfId="0" applyNumberFormat="1" applyFont="1" applyBorder="1" applyAlignment="1">
      <alignment vertical="top" wrapText="1"/>
    </xf>
    <xf numFmtId="169" fontId="7" fillId="0" borderId="4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169" fontId="7" fillId="0" borderId="1" xfId="0" applyNumberFormat="1" applyFont="1" applyFill="1" applyBorder="1" applyAlignment="1">
      <alignment vertical="top" wrapText="1"/>
    </xf>
    <xf numFmtId="169" fontId="7" fillId="0" borderId="5" xfId="0" applyNumberFormat="1" applyFont="1" applyBorder="1" applyAlignment="1">
      <alignment vertical="top" wrapText="1"/>
    </xf>
    <xf numFmtId="169" fontId="7" fillId="0" borderId="5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5" xfId="0" applyNumberFormat="1" applyFont="1" applyBorder="1" applyAlignment="1">
      <alignment vertical="top" wrapText="1"/>
    </xf>
    <xf numFmtId="3" fontId="7" fillId="0" borderId="5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3" fontId="7" fillId="0" borderId="0" xfId="0" applyNumberFormat="1" applyFont="1" applyBorder="1" applyAlignment="1">
      <alignment vertical="top" wrapText="1"/>
    </xf>
    <xf numFmtId="3" fontId="7" fillId="0" borderId="0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18" xfId="0" applyFont="1" applyBorder="1" applyAlignment="1">
      <alignment/>
    </xf>
    <xf numFmtId="0" fontId="15" fillId="0" borderId="5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4" fontId="12" fillId="0" borderId="5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12" fillId="0" borderId="5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43" fontId="12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5" fillId="0" borderId="19" xfId="0" applyFont="1" applyFill="1" applyBorder="1" applyAlignment="1">
      <alignment wrapText="1"/>
    </xf>
    <xf numFmtId="0" fontId="16" fillId="0" borderId="0" xfId="34" applyFont="1" applyFill="1" applyBorder="1" applyAlignment="1">
      <alignment horizontal="center" vertical="center"/>
      <protection/>
    </xf>
    <xf numFmtId="0" fontId="16" fillId="0" borderId="0" xfId="32" applyFont="1" applyFill="1" applyAlignment="1">
      <alignment horizontal="left" vertical="center" wrapText="1"/>
      <protection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" fontId="0" fillId="0" borderId="0" xfId="0" applyNumberFormat="1" applyFont="1" applyFill="1" applyBorder="1" applyAlignment="1">
      <alignment horizontal="right" vertical="top" wrapText="1"/>
    </xf>
    <xf numFmtId="4" fontId="1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4" fontId="14" fillId="0" borderId="0" xfId="30" applyNumberFormat="1" applyFont="1" applyFill="1" applyBorder="1" applyAlignment="1">
      <alignment horizontal="right" vertical="center" wrapText="1"/>
      <protection/>
    </xf>
    <xf numFmtId="49" fontId="7" fillId="0" borderId="0" xfId="0" applyNumberFormat="1" applyFont="1" applyFill="1" applyAlignment="1">
      <alignment horizontal="center"/>
    </xf>
    <xf numFmtId="178" fontId="7" fillId="0" borderId="5" xfId="0" applyNumberFormat="1" applyFont="1" applyFill="1" applyBorder="1" applyAlignment="1">
      <alignment horizontal="right" vertical="top" wrapText="1"/>
    </xf>
    <xf numFmtId="169" fontId="7" fillId="0" borderId="0" xfId="0" applyNumberFormat="1" applyFont="1" applyAlignment="1">
      <alignment/>
    </xf>
    <xf numFmtId="0" fontId="10" fillId="0" borderId="8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22" applyFont="1" applyFill="1" applyBorder="1" applyAlignment="1">
      <alignment vertical="top" wrapText="1"/>
      <protection/>
    </xf>
    <xf numFmtId="0" fontId="14" fillId="0" borderId="0" xfId="22" applyFont="1" applyFill="1" applyBorder="1" applyAlignment="1">
      <alignment vertical="top" wrapText="1"/>
      <protection/>
    </xf>
    <xf numFmtId="0" fontId="16" fillId="0" borderId="0" xfId="22" applyFont="1" applyFill="1" applyBorder="1" applyAlignment="1">
      <alignment vertical="top" wrapText="1"/>
      <protection/>
    </xf>
    <xf numFmtId="0" fontId="18" fillId="0" borderId="0" xfId="22" applyFont="1" applyFill="1" applyBorder="1" applyAlignment="1">
      <alignment horizontal="center" vertical="top" wrapText="1"/>
      <protection/>
    </xf>
    <xf numFmtId="0" fontId="8" fillId="0" borderId="0" xfId="22" applyFont="1" applyFill="1" applyBorder="1" applyAlignment="1">
      <alignment horizontal="center" vertical="top" wrapText="1"/>
      <protection/>
    </xf>
    <xf numFmtId="0" fontId="14" fillId="0" borderId="0" xfId="23" applyFont="1" applyFill="1" applyBorder="1" applyAlignment="1">
      <alignment vertical="top" wrapText="1"/>
      <protection/>
    </xf>
    <xf numFmtId="0" fontId="16" fillId="0" borderId="0" xfId="23" applyFont="1" applyFill="1" applyBorder="1" applyAlignment="1">
      <alignment vertical="top" wrapText="1"/>
      <protection/>
    </xf>
    <xf numFmtId="0" fontId="18" fillId="0" borderId="0" xfId="23" applyFont="1" applyFill="1" applyBorder="1" applyAlignment="1">
      <alignment vertical="top" wrapText="1"/>
      <protection/>
    </xf>
    <xf numFmtId="0" fontId="8" fillId="0" borderId="0" xfId="23" applyFont="1" applyFill="1" applyBorder="1" applyAlignment="1">
      <alignment vertical="top" wrapText="1"/>
      <protection/>
    </xf>
    <xf numFmtId="0" fontId="16" fillId="0" borderId="0" xfId="24" applyFont="1" applyFill="1" applyBorder="1" applyAlignment="1">
      <alignment horizontal="left" vertical="top" wrapText="1"/>
      <protection/>
    </xf>
    <xf numFmtId="181" fontId="18" fillId="0" borderId="0" xfId="24" applyNumberFormat="1" applyFont="1" applyFill="1" applyBorder="1" applyAlignment="1">
      <alignment wrapText="1"/>
      <protection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21" fillId="0" borderId="20" xfId="0" applyFont="1" applyBorder="1" applyAlignment="1">
      <alignment horizontal="center" vertical="center" wrapText="1"/>
    </xf>
    <xf numFmtId="14" fontId="21" fillId="0" borderId="2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/>
    </xf>
    <xf numFmtId="4" fontId="16" fillId="2" borderId="15" xfId="30" applyNumberFormat="1" applyFont="1" applyBorder="1" applyAlignment="1">
      <alignment horizontal="right" vertical="center" wrapText="1"/>
      <protection/>
    </xf>
    <xf numFmtId="169" fontId="16" fillId="2" borderId="15" xfId="30" applyNumberFormat="1" applyFont="1" applyBorder="1" applyAlignment="1">
      <alignment horizontal="right" vertical="center" wrapText="1"/>
      <protection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6" fillId="0" borderId="0" xfId="32" applyFont="1" applyFill="1" applyAlignment="1">
      <alignment vertical="center" wrapText="1"/>
      <protection/>
    </xf>
    <xf numFmtId="0" fontId="16" fillId="0" borderId="0" xfId="36" applyFont="1" applyFill="1" applyAlignment="1">
      <alignment wrapText="1"/>
      <protection/>
    </xf>
    <xf numFmtId="0" fontId="8" fillId="0" borderId="0" xfId="36" applyFont="1" applyFill="1" applyAlignment="1">
      <alignment wrapText="1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16" fillId="0" borderId="0" xfId="36" applyFont="1" applyFill="1" applyAlignment="1">
      <alignment horizontal="left" wrapText="1"/>
      <protection/>
    </xf>
    <xf numFmtId="0" fontId="8" fillId="0" borderId="0" xfId="36" applyFont="1" applyFill="1" applyAlignment="1">
      <alignment horizontal="left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9" fillId="0" borderId="0" xfId="22" applyFont="1" applyFill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Alignment="1">
      <alignment vertical="top" wrapText="1"/>
      <protection/>
    </xf>
    <xf numFmtId="43" fontId="7" fillId="0" borderId="0" xfId="15" applyFont="1" applyFill="1" applyBorder="1" applyAlignment="1">
      <alignment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169" fontId="7" fillId="0" borderId="5" xfId="30" applyNumberFormat="1" applyFont="1" applyFill="1" applyBorder="1" applyAlignment="1">
      <alignment horizontal="right" vertical="justify" wrapText="1"/>
      <protection/>
    </xf>
    <xf numFmtId="0" fontId="7" fillId="0" borderId="10" xfId="0" applyFont="1" applyFill="1" applyBorder="1" applyAlignment="1">
      <alignment horizontal="center" vertical="top" wrapText="1"/>
    </xf>
    <xf numFmtId="169" fontId="7" fillId="0" borderId="1" xfId="0" applyNumberFormat="1" applyFont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4" fontId="10" fillId="0" borderId="0" xfId="0" applyNumberFormat="1" applyFont="1" applyBorder="1" applyAlignment="1">
      <alignment/>
    </xf>
    <xf numFmtId="169" fontId="7" fillId="0" borderId="1" xfId="30" applyNumberFormat="1" applyFont="1" applyFill="1" applyBorder="1" applyAlignment="1">
      <alignment horizontal="right" vertical="justify" wrapText="1"/>
      <protection/>
    </xf>
    <xf numFmtId="0" fontId="7" fillId="0" borderId="1" xfId="0" applyFont="1" applyFill="1" applyBorder="1" applyAlignment="1">
      <alignment vertical="top" wrapText="1"/>
    </xf>
    <xf numFmtId="14" fontId="7" fillId="0" borderId="3" xfId="0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43" fontId="12" fillId="0" borderId="0" xfId="0" applyNumberFormat="1" applyFont="1" applyBorder="1" applyAlignment="1">
      <alignment horizontal="right" vertical="top" wrapText="1"/>
    </xf>
    <xf numFmtId="10" fontId="7" fillId="0" borderId="15" xfId="27" applyNumberFormat="1" applyFont="1" applyFill="1" applyBorder="1" applyAlignment="1">
      <alignment horizontal="right" vertical="center" wrapText="1"/>
      <protection/>
    </xf>
    <xf numFmtId="10" fontId="13" fillId="0" borderId="15" xfId="31" applyNumberFormat="1" applyFont="1" applyFill="1" applyBorder="1" applyAlignment="1">
      <alignment horizontal="right" vertical="center" wrapText="1"/>
      <protection/>
    </xf>
    <xf numFmtId="0" fontId="7" fillId="0" borderId="2" xfId="0" applyFont="1" applyFill="1" applyBorder="1" applyAlignment="1">
      <alignment vertical="top" wrapText="1"/>
    </xf>
    <xf numFmtId="169" fontId="7" fillId="0" borderId="4" xfId="15" applyNumberFormat="1" applyFont="1" applyFill="1" applyBorder="1" applyAlignment="1">
      <alignment horizontal="right" vertical="top" wrapText="1"/>
    </xf>
    <xf numFmtId="4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4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9" fontId="7" fillId="0" borderId="6" xfId="30" applyNumberFormat="1" applyFont="1" applyFill="1" applyBorder="1" applyAlignment="1">
      <alignment horizontal="right" vertical="justify" wrapText="1"/>
      <protection/>
    </xf>
    <xf numFmtId="0" fontId="7" fillId="0" borderId="11" xfId="0" applyFont="1" applyBorder="1" applyAlignment="1">
      <alignment horizontal="center" vertical="top" wrapText="1"/>
    </xf>
    <xf numFmtId="49" fontId="13" fillId="0" borderId="16" xfId="25" applyNumberFormat="1" applyFont="1" applyFill="1" applyBorder="1" applyAlignment="1">
      <alignment horizontal="left" vertical="center" wrapText="1"/>
      <protection/>
    </xf>
    <xf numFmtId="49" fontId="13" fillId="0" borderId="22" xfId="25" applyNumberFormat="1" applyFont="1" applyFill="1" applyBorder="1" applyAlignment="1">
      <alignment horizontal="left" vertical="center" wrapText="1"/>
      <protection/>
    </xf>
    <xf numFmtId="177" fontId="7" fillId="0" borderId="16" xfId="27" applyNumberFormat="1" applyFont="1" applyFill="1" applyBorder="1" applyAlignment="1">
      <alignment vertical="center" wrapText="1"/>
      <protection/>
    </xf>
    <xf numFmtId="177" fontId="7" fillId="0" borderId="22" xfId="27" applyNumberFormat="1" applyFont="1" applyFill="1" applyBorder="1" applyAlignment="1">
      <alignment vertical="center" wrapText="1"/>
      <protection/>
    </xf>
    <xf numFmtId="0" fontId="13" fillId="0" borderId="16" xfId="31" applyFont="1" applyFill="1" applyBorder="1" applyAlignment="1">
      <alignment horizontal="right" vertical="center" wrapText="1"/>
      <protection/>
    </xf>
    <xf numFmtId="0" fontId="13" fillId="0" borderId="22" xfId="31" applyFont="1" applyFill="1" applyBorder="1" applyAlignment="1">
      <alignment horizontal="right" vertical="center" wrapText="1"/>
      <protection/>
    </xf>
    <xf numFmtId="0" fontId="7" fillId="0" borderId="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169" fontId="7" fillId="0" borderId="1" xfId="0" applyNumberFormat="1" applyFont="1" applyFill="1" applyBorder="1" applyAlignment="1">
      <alignment horizontal="right" vertical="top" wrapText="1"/>
    </xf>
    <xf numFmtId="169" fontId="7" fillId="0" borderId="3" xfId="0" applyNumberFormat="1" applyFont="1" applyFill="1" applyBorder="1" applyAlignment="1">
      <alignment horizontal="right" vertical="top" wrapText="1"/>
    </xf>
    <xf numFmtId="169" fontId="7" fillId="0" borderId="1" xfId="30" applyNumberFormat="1" applyFont="1" applyFill="1" applyBorder="1" applyAlignment="1">
      <alignment horizontal="right" vertical="justify" wrapText="1"/>
      <protection/>
    </xf>
    <xf numFmtId="169" fontId="7" fillId="0" borderId="3" xfId="30" applyNumberFormat="1" applyFont="1" applyFill="1" applyBorder="1" applyAlignment="1">
      <alignment horizontal="right" vertical="justify" wrapText="1"/>
      <protection/>
    </xf>
    <xf numFmtId="0" fontId="7" fillId="0" borderId="11" xfId="0" applyFont="1" applyBorder="1" applyAlignment="1">
      <alignment vertical="top" wrapText="1"/>
    </xf>
    <xf numFmtId="169" fontId="7" fillId="0" borderId="23" xfId="30" applyNumberFormat="1" applyFont="1" applyFill="1" applyBorder="1" applyAlignment="1">
      <alignment horizontal="right" vertical="justify" wrapText="1"/>
      <protection/>
    </xf>
    <xf numFmtId="49" fontId="7" fillId="0" borderId="15" xfId="25" applyNumberFormat="1" applyFont="1" applyFill="1" applyBorder="1" applyAlignment="1">
      <alignment horizontal="left" vertical="center" wrapText="1"/>
      <protection/>
    </xf>
    <xf numFmtId="177" fontId="7" fillId="0" borderId="15" xfId="27" applyNumberFormat="1" applyFont="1" applyFill="1" applyBorder="1" applyAlignment="1">
      <alignment vertical="center" wrapText="1"/>
      <protection/>
    </xf>
    <xf numFmtId="0" fontId="7" fillId="0" borderId="15" xfId="27" applyFont="1" applyFill="1" applyBorder="1" applyAlignment="1">
      <alignment horizontal="right" vertical="center" wrapText="1"/>
      <protection/>
    </xf>
    <xf numFmtId="49" fontId="13" fillId="0" borderId="15" xfId="29" applyNumberFormat="1" applyFont="1" applyFill="1" applyBorder="1" applyAlignment="1">
      <alignment horizontal="left" vertical="center" wrapText="1"/>
      <protection/>
    </xf>
    <xf numFmtId="0" fontId="13" fillId="0" borderId="15" xfId="31" applyFont="1" applyFill="1" applyBorder="1" applyAlignment="1">
      <alignment horizontal="right" vertical="center" wrapText="1"/>
      <protection/>
    </xf>
    <xf numFmtId="0" fontId="13" fillId="0" borderId="16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top" wrapText="1"/>
    </xf>
    <xf numFmtId="0" fontId="7" fillId="0" borderId="0" xfId="22" applyFont="1" applyFill="1" applyAlignment="1">
      <alignment horizontal="center" vertical="top" wrapText="1"/>
      <protection/>
    </xf>
    <xf numFmtId="49" fontId="7" fillId="0" borderId="15" xfId="23" applyNumberFormat="1" applyFont="1" applyFill="1" applyBorder="1" applyAlignment="1">
      <alignment horizontal="left" vertical="top" wrapText="1"/>
      <protection/>
    </xf>
    <xf numFmtId="177" fontId="7" fillId="0" borderId="15" xfId="23" applyNumberFormat="1" applyFont="1" applyFill="1" applyBorder="1" applyAlignment="1">
      <alignment horizontal="left" vertical="top" wrapText="1"/>
      <protection/>
    </xf>
    <xf numFmtId="0" fontId="7" fillId="0" borderId="15" xfId="23" applyFont="1" applyFill="1" applyBorder="1" applyAlignment="1">
      <alignment horizontal="left" vertical="top" wrapText="1"/>
      <protection/>
    </xf>
    <xf numFmtId="49" fontId="7" fillId="0" borderId="15" xfId="25" applyNumberFormat="1" applyFont="1" applyFill="1" applyBorder="1" applyAlignment="1">
      <alignment horizontal="center" vertical="center" wrapText="1"/>
      <protection/>
    </xf>
    <xf numFmtId="1" fontId="7" fillId="0" borderId="15" xfId="25" applyNumberFormat="1" applyFont="1" applyFill="1" applyBorder="1" applyAlignment="1">
      <alignment horizontal="center" vertical="center" wrapText="1"/>
      <protection/>
    </xf>
    <xf numFmtId="177" fontId="7" fillId="0" borderId="15" xfId="27" applyNumberFormat="1" applyFont="1" applyFill="1" applyBorder="1" applyAlignment="1">
      <alignment horizontal="right" vertical="center" wrapText="1"/>
      <protection/>
    </xf>
    <xf numFmtId="0" fontId="7" fillId="0" borderId="0" xfId="36" applyFont="1" applyFill="1" applyAlignment="1">
      <alignment horizontal="left" wrapText="1"/>
      <protection/>
    </xf>
    <xf numFmtId="0" fontId="7" fillId="0" borderId="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9" fillId="0" borderId="0" xfId="22" applyFont="1" applyFill="1" applyBorder="1" applyAlignment="1">
      <alignment horizontal="center" vertical="center" wrapText="1"/>
      <protection/>
    </xf>
    <xf numFmtId="0" fontId="16" fillId="0" borderId="0" xfId="22" applyFont="1" applyFill="1" applyBorder="1" applyAlignment="1">
      <alignment horizontal="center" vertical="center" wrapText="1"/>
      <protection/>
    </xf>
    <xf numFmtId="0" fontId="16" fillId="0" borderId="17" xfId="34" applyFont="1" applyFill="1" applyBorder="1" applyAlignment="1">
      <alignment horizontal="center" vertical="center"/>
      <protection/>
    </xf>
    <xf numFmtId="0" fontId="21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center" vertical="top" wrapText="1"/>
    </xf>
    <xf numFmtId="0" fontId="17" fillId="0" borderId="0" xfId="22" applyFont="1" applyFill="1" applyBorder="1" applyAlignment="1">
      <alignment horizontal="center" vertical="center" wrapText="1"/>
      <protection/>
    </xf>
    <xf numFmtId="180" fontId="20" fillId="0" borderId="0" xfId="24" applyNumberFormat="1" applyFont="1" applyFill="1" applyBorder="1" applyAlignment="1">
      <alignment horizontal="left"/>
      <protection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0" xfId="22"/>
    <cellStyle name="S1" xfId="23"/>
    <cellStyle name="S2" xfId="24"/>
    <cellStyle name="S2_Справка о стоимости активов" xfId="25"/>
    <cellStyle name="S3" xfId="26"/>
    <cellStyle name="S3_Справка о стоимости активов" xfId="27"/>
    <cellStyle name="S4" xfId="28"/>
    <cellStyle name="S4_Справка о стоимости активов" xfId="29"/>
    <cellStyle name="S5" xfId="30"/>
    <cellStyle name="S5_Справка о стоимости активов" xfId="31"/>
    <cellStyle name="S6" xfId="32"/>
    <cellStyle name="S6_Справка о стоимости активов" xfId="33"/>
    <cellStyle name="S7" xfId="34"/>
    <cellStyle name="S7_Справка о стоимости активов" xfId="35"/>
    <cellStyle name="S8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8"/>
  <sheetViews>
    <sheetView workbookViewId="0" topLeftCell="A1">
      <selection activeCell="F18" sqref="F18"/>
    </sheetView>
  </sheetViews>
  <sheetFormatPr defaultColWidth="9.140625" defaultRowHeight="12.75"/>
  <cols>
    <col min="1" max="1" width="0.42578125" style="6" customWidth="1"/>
    <col min="2" max="2" width="56.140625" style="6" customWidth="1"/>
    <col min="3" max="3" width="6.28125" style="6" customWidth="1"/>
    <col min="4" max="4" width="17.28125" style="6" customWidth="1"/>
    <col min="5" max="5" width="17.57421875" style="6" customWidth="1"/>
    <col min="6" max="6" width="17.421875" style="28" customWidth="1"/>
    <col min="7" max="7" width="15.7109375" style="28" customWidth="1"/>
    <col min="8" max="8" width="4.8515625" style="6" customWidth="1"/>
    <col min="9" max="16384" width="9.140625" style="6" customWidth="1"/>
  </cols>
  <sheetData>
    <row r="2" ht="12">
      <c r="C2" s="95" t="s">
        <v>172</v>
      </c>
    </row>
    <row r="3" ht="12">
      <c r="C3" s="95" t="s">
        <v>173</v>
      </c>
    </row>
    <row r="4" ht="12">
      <c r="C4" s="95"/>
    </row>
    <row r="5" ht="12">
      <c r="C5" s="161" t="s">
        <v>181</v>
      </c>
    </row>
    <row r="6" ht="12">
      <c r="C6" s="124" t="s">
        <v>226</v>
      </c>
    </row>
    <row r="7" ht="12">
      <c r="C7" s="162" t="s">
        <v>182</v>
      </c>
    </row>
    <row r="8" ht="12">
      <c r="C8" s="124" t="s">
        <v>227</v>
      </c>
    </row>
    <row r="9" ht="12">
      <c r="C9" s="124" t="s">
        <v>228</v>
      </c>
    </row>
    <row r="10" spans="2:7" ht="12.75" thickBot="1">
      <c r="B10" s="180" t="s">
        <v>282</v>
      </c>
      <c r="C10" s="180"/>
      <c r="D10" s="180"/>
      <c r="E10" s="180" t="s">
        <v>178</v>
      </c>
      <c r="F10" s="180"/>
      <c r="G10" s="180"/>
    </row>
    <row r="11" spans="2:7" ht="12">
      <c r="B11" s="203" t="s">
        <v>0</v>
      </c>
      <c r="C11" s="9" t="s">
        <v>1</v>
      </c>
      <c r="D11" s="178" t="s">
        <v>274</v>
      </c>
      <c r="E11" s="178" t="s">
        <v>297</v>
      </c>
      <c r="F11" s="94"/>
      <c r="G11" s="94"/>
    </row>
    <row r="12" spans="2:7" ht="36.75" thickBot="1">
      <c r="B12" s="211"/>
      <c r="C12" s="30" t="s">
        <v>2</v>
      </c>
      <c r="D12" s="179" t="s">
        <v>170</v>
      </c>
      <c r="E12" s="179" t="s">
        <v>170</v>
      </c>
      <c r="F12" s="6"/>
      <c r="G12" s="6"/>
    </row>
    <row r="13" spans="2:7" ht="12.75" thickBot="1">
      <c r="B13" s="14">
        <v>1</v>
      </c>
      <c r="C13" s="20">
        <v>2</v>
      </c>
      <c r="D13" s="169">
        <v>3</v>
      </c>
      <c r="E13" s="169">
        <v>4</v>
      </c>
      <c r="F13" s="6"/>
      <c r="G13" s="6"/>
    </row>
    <row r="14" spans="2:7" ht="14.25" customHeight="1">
      <c r="B14" s="29" t="s">
        <v>171</v>
      </c>
      <c r="C14" s="12"/>
      <c r="D14" s="31"/>
      <c r="E14" s="32"/>
      <c r="F14" s="6"/>
      <c r="G14" s="6"/>
    </row>
    <row r="15" spans="2:8" ht="13.5" customHeight="1" thickBot="1">
      <c r="B15" s="33" t="s">
        <v>3</v>
      </c>
      <c r="C15" s="34" t="s">
        <v>62</v>
      </c>
      <c r="D15" s="35">
        <v>1495.55118</v>
      </c>
      <c r="E15" s="36">
        <v>20774.77009</v>
      </c>
      <c r="F15" s="6"/>
      <c r="G15" s="6"/>
      <c r="H15" s="122"/>
    </row>
    <row r="16" spans="2:7" ht="12.75" thickBot="1">
      <c r="B16" s="33" t="s">
        <v>4</v>
      </c>
      <c r="C16" s="11"/>
      <c r="D16" s="38"/>
      <c r="E16" s="38"/>
      <c r="F16" s="6"/>
      <c r="G16" s="6"/>
    </row>
    <row r="17" spans="2:7" ht="13.5" customHeight="1" thickBot="1">
      <c r="B17" s="33" t="s">
        <v>5</v>
      </c>
      <c r="C17" s="11" t="s">
        <v>6</v>
      </c>
      <c r="D17" s="39">
        <v>0</v>
      </c>
      <c r="E17" s="39">
        <v>0</v>
      </c>
      <c r="F17" s="6"/>
      <c r="G17" s="6"/>
    </row>
    <row r="18" spans="2:7" ht="13.5" customHeight="1" thickBot="1">
      <c r="B18" s="33" t="s">
        <v>7</v>
      </c>
      <c r="C18" s="11" t="s">
        <v>8</v>
      </c>
      <c r="D18" s="39">
        <v>0</v>
      </c>
      <c r="E18" s="39">
        <v>0</v>
      </c>
      <c r="F18" s="6"/>
      <c r="G18" s="6"/>
    </row>
    <row r="19" spans="2:7" ht="13.5" customHeight="1" thickBot="1">
      <c r="B19" s="33" t="s">
        <v>9</v>
      </c>
      <c r="C19" s="11" t="s">
        <v>10</v>
      </c>
      <c r="D19" s="39">
        <v>0</v>
      </c>
      <c r="E19" s="39">
        <v>0</v>
      </c>
      <c r="F19" s="40"/>
      <c r="G19" s="6"/>
    </row>
    <row r="20" spans="2:7" ht="12.75" thickBot="1">
      <c r="B20" s="33" t="s">
        <v>4</v>
      </c>
      <c r="C20" s="11"/>
      <c r="D20" s="39"/>
      <c r="E20" s="39"/>
      <c r="F20" s="6"/>
      <c r="G20" s="6"/>
    </row>
    <row r="21" spans="2:7" ht="13.5" customHeight="1" thickBot="1">
      <c r="B21" s="33" t="s">
        <v>5</v>
      </c>
      <c r="C21" s="11" t="s">
        <v>11</v>
      </c>
      <c r="D21" s="39">
        <v>0</v>
      </c>
      <c r="E21" s="39">
        <v>0</v>
      </c>
      <c r="F21" s="6"/>
      <c r="G21" s="6"/>
    </row>
    <row r="22" spans="2:7" ht="13.5" customHeight="1" thickBot="1">
      <c r="B22" s="33" t="s">
        <v>7</v>
      </c>
      <c r="C22" s="11" t="s">
        <v>12</v>
      </c>
      <c r="D22" s="39">
        <v>0</v>
      </c>
      <c r="E22" s="39">
        <v>0</v>
      </c>
      <c r="F22" s="6"/>
      <c r="G22" s="6"/>
    </row>
    <row r="23" spans="2:7" ht="24">
      <c r="B23" s="29" t="s">
        <v>285</v>
      </c>
      <c r="C23" s="12" t="s">
        <v>13</v>
      </c>
      <c r="D23" s="177">
        <v>0</v>
      </c>
      <c r="E23" s="177">
        <v>113358.74498</v>
      </c>
      <c r="F23" s="6"/>
      <c r="G23" s="6"/>
    </row>
    <row r="24" spans="2:7" ht="13.5" customHeight="1" thickBot="1">
      <c r="B24" s="33" t="s">
        <v>4</v>
      </c>
      <c r="C24" s="11"/>
      <c r="D24" s="39"/>
      <c r="E24" s="39"/>
      <c r="F24" s="6"/>
      <c r="G24" s="6"/>
    </row>
    <row r="25" spans="2:7" ht="13.5" customHeight="1" thickBot="1">
      <c r="B25" s="33" t="s">
        <v>14</v>
      </c>
      <c r="C25" s="11" t="s">
        <v>15</v>
      </c>
      <c r="D25" s="41">
        <v>0</v>
      </c>
      <c r="E25" s="41">
        <v>47629.05268</v>
      </c>
      <c r="F25" s="6"/>
      <c r="G25" s="6"/>
    </row>
    <row r="26" spans="2:7" ht="13.5" customHeight="1" thickBot="1">
      <c r="B26" s="33" t="s">
        <v>16</v>
      </c>
      <c r="C26" s="11" t="s">
        <v>17</v>
      </c>
      <c r="D26" s="42">
        <v>0</v>
      </c>
      <c r="E26" s="41">
        <v>65729.6923</v>
      </c>
      <c r="F26" s="6"/>
      <c r="G26" s="6"/>
    </row>
    <row r="27" spans="2:7" ht="24">
      <c r="B27" s="29" t="s">
        <v>174</v>
      </c>
      <c r="C27" s="12" t="s">
        <v>18</v>
      </c>
      <c r="D27" s="44">
        <v>86037.61729</v>
      </c>
      <c r="E27" s="44">
        <v>4005.6</v>
      </c>
      <c r="F27" s="6"/>
      <c r="G27" s="6"/>
    </row>
    <row r="28" spans="2:7" ht="13.5" customHeight="1" thickBot="1">
      <c r="B28" s="33" t="s">
        <v>4</v>
      </c>
      <c r="C28" s="11"/>
      <c r="D28" s="39"/>
      <c r="E28" s="39"/>
      <c r="F28" s="6"/>
      <c r="G28" s="6"/>
    </row>
    <row r="29" spans="2:7" ht="13.5" customHeight="1" thickBot="1">
      <c r="B29" s="33" t="s">
        <v>14</v>
      </c>
      <c r="C29" s="11" t="s">
        <v>19</v>
      </c>
      <c r="D29" s="41">
        <f>D27</f>
        <v>86037.61729</v>
      </c>
      <c r="E29" s="41">
        <v>0</v>
      </c>
      <c r="F29" s="6"/>
      <c r="G29" s="6"/>
    </row>
    <row r="30" spans="2:7" ht="12.75" thickBot="1">
      <c r="B30" s="33" t="s">
        <v>16</v>
      </c>
      <c r="C30" s="11" t="s">
        <v>20</v>
      </c>
      <c r="D30" s="39">
        <v>0</v>
      </c>
      <c r="E30" s="39">
        <v>4005.6</v>
      </c>
      <c r="F30" s="6"/>
      <c r="G30" s="6"/>
    </row>
    <row r="31" spans="2:7" ht="13.5" customHeight="1" thickBot="1">
      <c r="B31" s="33" t="s">
        <v>21</v>
      </c>
      <c r="C31" s="11" t="s">
        <v>22</v>
      </c>
      <c r="D31" s="39"/>
      <c r="E31" s="39"/>
      <c r="F31" s="6"/>
      <c r="G31" s="6"/>
    </row>
    <row r="32" spans="2:7" ht="13.5" customHeight="1" thickBot="1">
      <c r="B32" s="33" t="s">
        <v>23</v>
      </c>
      <c r="C32" s="11" t="s">
        <v>24</v>
      </c>
      <c r="D32" s="39">
        <v>0</v>
      </c>
      <c r="E32" s="39">
        <v>0</v>
      </c>
      <c r="F32" s="6"/>
      <c r="G32" s="6"/>
    </row>
    <row r="33" spans="2:7" ht="12.75" customHeight="1">
      <c r="B33" s="29" t="s">
        <v>25</v>
      </c>
      <c r="C33" s="205" t="s">
        <v>26</v>
      </c>
      <c r="D33" s="207">
        <v>3173.86195</v>
      </c>
      <c r="E33" s="207">
        <v>22938.19677</v>
      </c>
      <c r="F33" s="6"/>
      <c r="G33" s="6"/>
    </row>
    <row r="34" spans="2:7" ht="12.75" customHeight="1" thickBot="1">
      <c r="B34" s="33" t="s">
        <v>4</v>
      </c>
      <c r="C34" s="206"/>
      <c r="D34" s="208"/>
      <c r="E34" s="208"/>
      <c r="F34" s="6"/>
      <c r="G34" s="6"/>
    </row>
    <row r="35" spans="2:7" ht="12.75" customHeight="1">
      <c r="B35" s="29" t="s">
        <v>27</v>
      </c>
      <c r="C35" s="205" t="s">
        <v>29</v>
      </c>
      <c r="D35" s="212">
        <v>3150.86195</v>
      </c>
      <c r="E35" s="209">
        <v>1814.68697</v>
      </c>
      <c r="F35" s="40"/>
      <c r="G35" s="6"/>
    </row>
    <row r="36" spans="2:7" ht="12.75" customHeight="1" thickBot="1">
      <c r="B36" s="33" t="s">
        <v>28</v>
      </c>
      <c r="C36" s="206"/>
      <c r="D36" s="195"/>
      <c r="E36" s="210"/>
      <c r="F36" s="6"/>
      <c r="G36" s="6"/>
    </row>
    <row r="37" spans="2:7" ht="12">
      <c r="B37" s="29" t="s">
        <v>30</v>
      </c>
      <c r="C37" s="205" t="s">
        <v>31</v>
      </c>
      <c r="D37" s="207">
        <v>0</v>
      </c>
      <c r="E37" s="207">
        <v>0</v>
      </c>
      <c r="F37" s="6"/>
      <c r="G37" s="6"/>
    </row>
    <row r="38" spans="2:7" ht="12.75" thickBot="1">
      <c r="B38" s="29" t="s">
        <v>161</v>
      </c>
      <c r="C38" s="196"/>
      <c r="D38" s="208"/>
      <c r="E38" s="208"/>
      <c r="F38" s="6"/>
      <c r="G38" s="6"/>
    </row>
    <row r="39" spans="2:7" ht="12.75" thickBot="1">
      <c r="B39" s="13" t="s">
        <v>32</v>
      </c>
      <c r="C39" s="14" t="s">
        <v>33</v>
      </c>
      <c r="D39" s="46">
        <v>23</v>
      </c>
      <c r="E39" s="168">
        <f>E37</f>
        <v>0</v>
      </c>
      <c r="F39" s="6"/>
      <c r="G39" s="6"/>
    </row>
    <row r="40" spans="2:7" ht="12.75" thickBot="1">
      <c r="B40" s="33" t="s">
        <v>55</v>
      </c>
      <c r="C40" s="11" t="s">
        <v>34</v>
      </c>
      <c r="D40" s="38">
        <v>0</v>
      </c>
      <c r="E40" s="38">
        <v>0</v>
      </c>
      <c r="F40" s="6"/>
      <c r="G40" s="6"/>
    </row>
    <row r="41" spans="2:7" ht="12.75" thickBot="1">
      <c r="B41" s="13" t="s">
        <v>35</v>
      </c>
      <c r="C41" s="14" t="s">
        <v>36</v>
      </c>
      <c r="D41" s="38">
        <v>0</v>
      </c>
      <c r="E41" s="38">
        <v>0</v>
      </c>
      <c r="F41" s="6"/>
      <c r="G41" s="6"/>
    </row>
    <row r="42" spans="2:7" ht="12.75" thickBot="1">
      <c r="B42" s="33" t="s">
        <v>4</v>
      </c>
      <c r="C42" s="10"/>
      <c r="D42" s="36"/>
      <c r="E42" s="36"/>
      <c r="F42" s="6"/>
      <c r="G42" s="6"/>
    </row>
    <row r="43" spans="2:7" ht="12.75" thickBot="1">
      <c r="B43" s="33" t="s">
        <v>37</v>
      </c>
      <c r="C43" s="11" t="s">
        <v>38</v>
      </c>
      <c r="D43" s="39">
        <v>0</v>
      </c>
      <c r="E43" s="39">
        <v>0</v>
      </c>
      <c r="F43" s="6"/>
      <c r="G43" s="6"/>
    </row>
    <row r="44" spans="2:7" ht="12">
      <c r="B44" s="29" t="s">
        <v>284</v>
      </c>
      <c r="C44" s="12" t="s">
        <v>39</v>
      </c>
      <c r="D44" s="44">
        <v>0</v>
      </c>
      <c r="E44" s="44">
        <v>0</v>
      </c>
      <c r="F44" s="6"/>
      <c r="G44" s="6"/>
    </row>
    <row r="45" spans="2:7" ht="12.75" thickBot="1">
      <c r="B45" s="33" t="s">
        <v>40</v>
      </c>
      <c r="C45" s="11" t="s">
        <v>41</v>
      </c>
      <c r="D45" s="39">
        <v>0</v>
      </c>
      <c r="E45" s="39">
        <v>0</v>
      </c>
      <c r="F45" s="6"/>
      <c r="G45" s="6"/>
    </row>
    <row r="46" spans="2:7" ht="12.75" thickBot="1">
      <c r="B46" s="47" t="s">
        <v>56</v>
      </c>
      <c r="C46" s="12" t="s">
        <v>42</v>
      </c>
      <c r="D46" s="44">
        <v>0</v>
      </c>
      <c r="E46" s="44">
        <v>0</v>
      </c>
      <c r="F46" s="6"/>
      <c r="G46" s="6"/>
    </row>
    <row r="47" spans="2:7" ht="12">
      <c r="B47" s="203" t="s">
        <v>57</v>
      </c>
      <c r="C47" s="205" t="s">
        <v>43</v>
      </c>
      <c r="D47" s="207">
        <v>0</v>
      </c>
      <c r="E47" s="207">
        <v>0</v>
      </c>
      <c r="F47" s="6"/>
      <c r="G47" s="6"/>
    </row>
    <row r="48" spans="2:7" ht="2.25" customHeight="1" thickBot="1">
      <c r="B48" s="204"/>
      <c r="C48" s="206"/>
      <c r="D48" s="208"/>
      <c r="E48" s="208"/>
      <c r="F48" s="6"/>
      <c r="G48" s="6"/>
    </row>
    <row r="49" spans="2:7" ht="12" customHeight="1">
      <c r="B49" s="29" t="s">
        <v>175</v>
      </c>
      <c r="C49" s="205" t="s">
        <v>44</v>
      </c>
      <c r="D49" s="207">
        <v>0</v>
      </c>
      <c r="E49" s="207">
        <v>0</v>
      </c>
      <c r="F49" s="6"/>
      <c r="G49" s="6"/>
    </row>
    <row r="50" spans="2:7" ht="12.75" customHeight="1" thickBot="1">
      <c r="B50" s="33" t="s">
        <v>4</v>
      </c>
      <c r="C50" s="206"/>
      <c r="D50" s="208"/>
      <c r="E50" s="208"/>
      <c r="F50" s="6"/>
      <c r="G50" s="6"/>
    </row>
    <row r="51" spans="2:7" ht="24.75" thickBot="1">
      <c r="B51" s="48" t="s">
        <v>58</v>
      </c>
      <c r="C51" s="14" t="s">
        <v>45</v>
      </c>
      <c r="D51" s="38">
        <v>0</v>
      </c>
      <c r="E51" s="38">
        <v>0</v>
      </c>
      <c r="F51" s="6"/>
      <c r="G51" s="6"/>
    </row>
    <row r="52" spans="2:7" ht="12.75" thickBot="1">
      <c r="B52" s="48" t="s">
        <v>59</v>
      </c>
      <c r="C52" s="14" t="s">
        <v>46</v>
      </c>
      <c r="D52" s="38">
        <v>0</v>
      </c>
      <c r="E52" s="38">
        <v>0</v>
      </c>
      <c r="F52" s="6"/>
      <c r="G52" s="6"/>
    </row>
    <row r="53" spans="2:7" ht="13.5" customHeight="1" thickBot="1">
      <c r="B53" s="15" t="s">
        <v>47</v>
      </c>
      <c r="C53" s="14" t="s">
        <v>48</v>
      </c>
      <c r="D53" s="38">
        <v>0</v>
      </c>
      <c r="E53" s="38">
        <v>0</v>
      </c>
      <c r="F53" s="6"/>
      <c r="G53" s="6"/>
    </row>
    <row r="54" spans="2:7" ht="13.5" customHeight="1" thickBot="1">
      <c r="B54" s="33" t="s">
        <v>49</v>
      </c>
      <c r="C54" s="11" t="s">
        <v>50</v>
      </c>
      <c r="D54" s="39">
        <v>0</v>
      </c>
      <c r="E54" s="39">
        <v>0</v>
      </c>
      <c r="F54" s="6"/>
      <c r="G54" s="6"/>
    </row>
    <row r="55" spans="2:7" ht="24.75" customHeight="1" thickBot="1">
      <c r="B55" s="29" t="s">
        <v>60</v>
      </c>
      <c r="C55" s="12">
        <v>100</v>
      </c>
      <c r="D55" s="44">
        <f>D15+D27+D33</f>
        <v>90707.03042</v>
      </c>
      <c r="E55" s="44">
        <v>161077.31184</v>
      </c>
      <c r="F55" s="6"/>
      <c r="G55" s="6"/>
    </row>
    <row r="56" spans="2:7" ht="24.75" thickBot="1">
      <c r="B56" s="49" t="s">
        <v>61</v>
      </c>
      <c r="C56" s="12"/>
      <c r="D56" s="44"/>
      <c r="E56" s="44"/>
      <c r="F56" s="6"/>
      <c r="G56" s="6"/>
    </row>
    <row r="57" spans="2:7" ht="12.75" thickBot="1">
      <c r="B57" s="33" t="s">
        <v>51</v>
      </c>
      <c r="C57" s="14">
        <v>110</v>
      </c>
      <c r="D57" s="50">
        <v>636.00773</v>
      </c>
      <c r="E57" s="50">
        <v>900.62752</v>
      </c>
      <c r="F57" s="5"/>
      <c r="G57" s="6"/>
    </row>
    <row r="58" spans="2:7" ht="12.75" thickBot="1">
      <c r="B58" s="33" t="s">
        <v>52</v>
      </c>
      <c r="C58" s="11">
        <v>120</v>
      </c>
      <c r="D58" s="38">
        <v>0</v>
      </c>
      <c r="E58" s="38">
        <v>228.66055</v>
      </c>
      <c r="F58" s="6"/>
      <c r="G58" s="6"/>
    </row>
    <row r="59" spans="2:7" ht="12.75" thickBot="1">
      <c r="B59" s="51" t="s">
        <v>53</v>
      </c>
      <c r="C59" s="11">
        <v>130</v>
      </c>
      <c r="D59" s="121">
        <v>31091.02859</v>
      </c>
      <c r="E59" s="121">
        <v>97170.98484</v>
      </c>
      <c r="F59" s="6"/>
      <c r="G59" s="6"/>
    </row>
    <row r="60" spans="2:7" ht="13.5" customHeight="1" thickBot="1">
      <c r="B60" s="33" t="s">
        <v>54</v>
      </c>
      <c r="C60" s="11">
        <v>140</v>
      </c>
      <c r="D60" s="39">
        <v>24727.03632</v>
      </c>
      <c r="E60" s="39">
        <v>98300.27291</v>
      </c>
      <c r="F60" s="6"/>
      <c r="G60" s="6"/>
    </row>
    <row r="61" ht="30.75" customHeight="1">
      <c r="E61" s="16"/>
    </row>
    <row r="62" ht="12">
      <c r="B62" s="6" t="s">
        <v>278</v>
      </c>
    </row>
    <row r="63" ht="12">
      <c r="D63" s="16" t="s">
        <v>192</v>
      </c>
    </row>
    <row r="64" spans="2:7" ht="12">
      <c r="B64" s="6" t="s">
        <v>275</v>
      </c>
      <c r="F64" s="52"/>
      <c r="G64" s="53"/>
    </row>
    <row r="65" spans="2:7" ht="12">
      <c r="B65" s="6" t="s">
        <v>64</v>
      </c>
      <c r="F65" s="54"/>
      <c r="G65" s="53"/>
    </row>
    <row r="66" spans="2:7" ht="12">
      <c r="B66" s="6" t="s">
        <v>283</v>
      </c>
      <c r="F66" s="52"/>
      <c r="G66" s="52"/>
    </row>
    <row r="67" spans="4:7" ht="12">
      <c r="D67" s="16" t="s">
        <v>277</v>
      </c>
      <c r="F67" s="52"/>
      <c r="G67" s="52"/>
    </row>
    <row r="68" ht="12">
      <c r="B68" s="6" t="s">
        <v>276</v>
      </c>
    </row>
  </sheetData>
  <mergeCells count="17">
    <mergeCell ref="B11:B12"/>
    <mergeCell ref="D37:D38"/>
    <mergeCell ref="D33:D34"/>
    <mergeCell ref="D35:D36"/>
    <mergeCell ref="C37:C38"/>
    <mergeCell ref="E37:E38"/>
    <mergeCell ref="C33:C34"/>
    <mergeCell ref="E33:E34"/>
    <mergeCell ref="C35:C36"/>
    <mergeCell ref="E35:E36"/>
    <mergeCell ref="B47:B48"/>
    <mergeCell ref="C47:C48"/>
    <mergeCell ref="E47:E48"/>
    <mergeCell ref="C49:C50"/>
    <mergeCell ref="E49:E50"/>
    <mergeCell ref="D47:D48"/>
    <mergeCell ref="D49:D50"/>
  </mergeCells>
  <printOptions/>
  <pageMargins left="0.5905511811023623" right="0.2362204724409449" top="0.1968503937007874" bottom="0.1968503937007874" header="0.2362204724409449" footer="0.1968503937007874"/>
  <pageSetup horizontalDpi="600" verticalDpi="600" orientation="portrait" paperSize="9" scale="88" r:id="rId1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58"/>
  <sheetViews>
    <sheetView workbookViewId="0" topLeftCell="A1">
      <selection activeCell="F12" sqref="F12"/>
    </sheetView>
  </sheetViews>
  <sheetFormatPr defaultColWidth="9.140625" defaultRowHeight="12.75"/>
  <cols>
    <col min="1" max="1" width="2.140625" style="6" customWidth="1"/>
    <col min="2" max="2" width="55.7109375" style="6" customWidth="1"/>
    <col min="3" max="3" width="8.421875" style="6" customWidth="1"/>
    <col min="4" max="4" width="16.57421875" style="23" customWidth="1"/>
    <col min="5" max="5" width="16.7109375" style="6" customWidth="1"/>
  </cols>
  <sheetData>
    <row r="1" ht="12">
      <c r="C1" s="7" t="s">
        <v>176</v>
      </c>
    </row>
    <row r="2" ht="12">
      <c r="C2" s="7" t="s">
        <v>177</v>
      </c>
    </row>
    <row r="3" ht="12">
      <c r="C3" s="7"/>
    </row>
    <row r="4" ht="13.5" customHeight="1">
      <c r="C4" s="161" t="s">
        <v>181</v>
      </c>
    </row>
    <row r="5" ht="13.5" customHeight="1">
      <c r="C5" s="124" t="s">
        <v>226</v>
      </c>
    </row>
    <row r="6" ht="12">
      <c r="C6" s="162" t="s">
        <v>182</v>
      </c>
    </row>
    <row r="7" ht="12">
      <c r="C7" s="124" t="s">
        <v>227</v>
      </c>
    </row>
    <row r="8" ht="12">
      <c r="C8" s="124" t="s">
        <v>228</v>
      </c>
    </row>
    <row r="9" spans="3:5" ht="12.75" thickBot="1">
      <c r="C9" s="124"/>
      <c r="E9" s="16" t="s">
        <v>178</v>
      </c>
    </row>
    <row r="10" spans="2:5" ht="24.75" thickBot="1">
      <c r="B10" s="8" t="s">
        <v>66</v>
      </c>
      <c r="C10" s="9" t="s">
        <v>180</v>
      </c>
      <c r="D10" s="24" t="s">
        <v>298</v>
      </c>
      <c r="E10" s="24" t="s">
        <v>382</v>
      </c>
    </row>
    <row r="11" spans="2:5" ht="12.75" thickBot="1">
      <c r="B11" s="14">
        <v>1</v>
      </c>
      <c r="C11" s="12">
        <v>2</v>
      </c>
      <c r="D11" s="25">
        <v>3</v>
      </c>
      <c r="E11" s="14">
        <v>4</v>
      </c>
    </row>
    <row r="12" spans="2:5" ht="12.75" thickBot="1">
      <c r="B12" s="15" t="s">
        <v>67</v>
      </c>
      <c r="C12" s="14">
        <v>10</v>
      </c>
      <c r="D12" s="188">
        <f>164368729.53/1000</f>
        <v>164368.72953</v>
      </c>
      <c r="E12" s="188">
        <f>33762537.7/1000</f>
        <v>33762.5377</v>
      </c>
    </row>
    <row r="13" spans="2:5" ht="12.75" thickBot="1">
      <c r="B13" s="15" t="s">
        <v>68</v>
      </c>
      <c r="C13" s="14">
        <v>20</v>
      </c>
      <c r="D13" s="188">
        <f>172363207.426/1000</f>
        <v>172363.207426</v>
      </c>
      <c r="E13" s="188">
        <f>34333582/1000</f>
        <v>34333.582</v>
      </c>
    </row>
    <row r="14" spans="2:5" ht="12.75" thickBot="1">
      <c r="B14" s="18" t="s">
        <v>69</v>
      </c>
      <c r="C14" s="14">
        <v>30</v>
      </c>
      <c r="D14" s="188">
        <f>-7994477.89599994/1000</f>
        <v>-7994.47789599994</v>
      </c>
      <c r="E14" s="188">
        <f>E12-E13</f>
        <v>-571.0443000000014</v>
      </c>
    </row>
    <row r="15" spans="2:5" ht="24.75" thickBot="1">
      <c r="B15" s="13" t="s">
        <v>95</v>
      </c>
      <c r="C15" s="14">
        <v>40</v>
      </c>
      <c r="D15" s="188">
        <v>0</v>
      </c>
      <c r="E15" s="188">
        <v>0</v>
      </c>
    </row>
    <row r="16" spans="2:5" ht="36.75" thickBot="1">
      <c r="B16" s="15" t="s">
        <v>94</v>
      </c>
      <c r="C16" s="14">
        <v>50</v>
      </c>
      <c r="D16" s="188">
        <v>0</v>
      </c>
      <c r="E16" s="188">
        <v>0</v>
      </c>
    </row>
    <row r="17" spans="2:5" ht="36.75" thickBot="1">
      <c r="B17" s="15" t="s">
        <v>96</v>
      </c>
      <c r="C17" s="14">
        <v>60</v>
      </c>
      <c r="D17" s="188">
        <v>0</v>
      </c>
      <c r="E17" s="188">
        <v>0</v>
      </c>
    </row>
    <row r="18" spans="2:5" ht="12.75" thickBot="1">
      <c r="B18" s="15" t="s">
        <v>70</v>
      </c>
      <c r="C18" s="14">
        <v>70</v>
      </c>
      <c r="D18" s="188">
        <v>0</v>
      </c>
      <c r="E18" s="188">
        <v>0</v>
      </c>
    </row>
    <row r="19" spans="2:5" ht="12.75" thickBot="1">
      <c r="B19" s="15" t="s">
        <v>71</v>
      </c>
      <c r="C19" s="14">
        <v>80</v>
      </c>
      <c r="D19" s="188">
        <v>0</v>
      </c>
      <c r="E19" s="188">
        <v>0</v>
      </c>
    </row>
    <row r="20" spans="2:5" ht="12.75" thickBot="1">
      <c r="B20" s="13" t="s">
        <v>97</v>
      </c>
      <c r="C20" s="14">
        <v>90</v>
      </c>
      <c r="D20" s="188">
        <v>0</v>
      </c>
      <c r="E20" s="188">
        <v>0</v>
      </c>
    </row>
    <row r="21" spans="2:5" ht="24.75" thickBot="1">
      <c r="B21" s="13" t="s">
        <v>98</v>
      </c>
      <c r="C21" s="14">
        <v>100</v>
      </c>
      <c r="D21" s="188">
        <v>0</v>
      </c>
      <c r="E21" s="188">
        <f>94798.5/1000</f>
        <v>94.7985</v>
      </c>
    </row>
    <row r="22" spans="2:5" ht="12.75" thickBot="1">
      <c r="B22" s="13" t="s">
        <v>72</v>
      </c>
      <c r="C22" s="14">
        <v>110</v>
      </c>
      <c r="D22" s="188">
        <f>219072.71/1000</f>
        <v>219.07271</v>
      </c>
      <c r="E22" s="188">
        <f>93312.2/1000</f>
        <v>93.31219999999999</v>
      </c>
    </row>
    <row r="23" spans="2:5" ht="12.75" thickBot="1">
      <c r="B23" s="13" t="s">
        <v>99</v>
      </c>
      <c r="C23" s="14">
        <v>120</v>
      </c>
      <c r="D23" s="188">
        <v>0</v>
      </c>
      <c r="E23" s="188">
        <v>0</v>
      </c>
    </row>
    <row r="24" spans="2:5" ht="12.75" thickBot="1">
      <c r="B24" s="13" t="s">
        <v>100</v>
      </c>
      <c r="C24" s="14">
        <v>130</v>
      </c>
      <c r="D24" s="188">
        <v>0</v>
      </c>
      <c r="E24" s="188">
        <v>0</v>
      </c>
    </row>
    <row r="25" spans="2:5" ht="24.75" thickBot="1">
      <c r="B25" s="8" t="s">
        <v>162</v>
      </c>
      <c r="C25" s="12">
        <v>140</v>
      </c>
      <c r="D25" s="188">
        <f>25960835.226/1000</f>
        <v>25960.835226</v>
      </c>
      <c r="E25" s="188">
        <f>E28+E27</f>
        <v>4841.4551</v>
      </c>
    </row>
    <row r="26" spans="2:5" ht="13.5" thickBot="1">
      <c r="B26" s="13" t="s">
        <v>73</v>
      </c>
      <c r="C26" s="14"/>
      <c r="D26" s="188"/>
      <c r="E26" s="188"/>
    </row>
    <row r="27" spans="2:5" ht="13.5" thickBot="1">
      <c r="B27" s="15" t="s">
        <v>14</v>
      </c>
      <c r="C27" s="14" t="s">
        <v>74</v>
      </c>
      <c r="D27" s="188">
        <f>25918513.696/1000</f>
        <v>25918.513695999998</v>
      </c>
      <c r="E27" s="188">
        <f>4957582.3/1000</f>
        <v>4957.5823</v>
      </c>
    </row>
    <row r="28" spans="2:5" ht="13.5" thickBot="1">
      <c r="B28" s="18" t="s">
        <v>16</v>
      </c>
      <c r="C28" s="12" t="s">
        <v>75</v>
      </c>
      <c r="D28" s="188">
        <f>42321.5299999862/1000</f>
        <v>42.321529999986204</v>
      </c>
      <c r="E28" s="188">
        <f>-116127.2/1000</f>
        <v>-116.1272</v>
      </c>
    </row>
    <row r="29" spans="2:5" ht="13.5" thickBot="1">
      <c r="B29" s="19" t="s">
        <v>76</v>
      </c>
      <c r="C29" s="12" t="s">
        <v>77</v>
      </c>
      <c r="D29" s="188">
        <v>0</v>
      </c>
      <c r="E29" s="188">
        <v>0</v>
      </c>
    </row>
    <row r="30" spans="2:5" ht="24.75" thickBot="1">
      <c r="B30" s="18" t="s">
        <v>179</v>
      </c>
      <c r="C30" s="12" t="s">
        <v>78</v>
      </c>
      <c r="D30" s="188">
        <f>-860/1000</f>
        <v>-0.86</v>
      </c>
      <c r="E30" s="188">
        <f>E32</f>
        <v>0</v>
      </c>
    </row>
    <row r="31" spans="2:5" ht="13.5" thickBot="1">
      <c r="B31" s="15" t="s">
        <v>73</v>
      </c>
      <c r="C31" s="10"/>
      <c r="D31" s="188"/>
      <c r="E31" s="188"/>
    </row>
    <row r="32" spans="2:5" ht="13.5" thickBot="1">
      <c r="B32" s="15" t="s">
        <v>14</v>
      </c>
      <c r="C32" s="14" t="s">
        <v>79</v>
      </c>
      <c r="D32" s="188">
        <v>0</v>
      </c>
      <c r="E32" s="188">
        <v>0</v>
      </c>
    </row>
    <row r="33" spans="2:5" ht="13.5" thickBot="1">
      <c r="B33" s="15" t="s">
        <v>16</v>
      </c>
      <c r="C33" s="14" t="s">
        <v>80</v>
      </c>
      <c r="D33" s="188">
        <f>-860/1000</f>
        <v>-0.86</v>
      </c>
      <c r="E33" s="188">
        <v>0</v>
      </c>
    </row>
    <row r="34" spans="2:5" ht="13.5" thickBot="1">
      <c r="B34" s="15" t="s">
        <v>81</v>
      </c>
      <c r="C34" s="14" t="s">
        <v>82</v>
      </c>
      <c r="D34" s="188">
        <v>0</v>
      </c>
      <c r="E34" s="188">
        <v>0</v>
      </c>
    </row>
    <row r="35" spans="2:5" ht="13.5" thickBot="1">
      <c r="B35" s="15" t="s">
        <v>23</v>
      </c>
      <c r="C35" s="14" t="s">
        <v>83</v>
      </c>
      <c r="D35" s="188">
        <v>0</v>
      </c>
      <c r="E35" s="188">
        <v>0</v>
      </c>
    </row>
    <row r="36" spans="2:5" ht="24.75" thickBot="1">
      <c r="B36" s="15" t="s">
        <v>101</v>
      </c>
      <c r="C36" s="14" t="s">
        <v>84</v>
      </c>
      <c r="D36" s="188">
        <v>0</v>
      </c>
      <c r="E36" s="188">
        <v>0</v>
      </c>
    </row>
    <row r="37" spans="2:5" ht="36.75" thickBot="1">
      <c r="B37" s="15" t="s">
        <v>102</v>
      </c>
      <c r="C37" s="14" t="s">
        <v>85</v>
      </c>
      <c r="D37" s="188">
        <f>1324051.03/1000</f>
        <v>1324.05103</v>
      </c>
      <c r="E37" s="188">
        <f>992248.59/1000</f>
        <v>992.2485899999999</v>
      </c>
    </row>
    <row r="38" spans="2:5" ht="13.5" thickBot="1">
      <c r="B38" s="15" t="s">
        <v>86</v>
      </c>
      <c r="C38" s="14" t="s">
        <v>87</v>
      </c>
      <c r="D38" s="188">
        <f>228660.55/1000</f>
        <v>228.66055</v>
      </c>
      <c r="E38" s="188">
        <f>334805.97/1000</f>
        <v>334.80596999999995</v>
      </c>
    </row>
    <row r="39" spans="2:5" ht="13.5" thickBot="1">
      <c r="B39" s="15" t="s">
        <v>88</v>
      </c>
      <c r="C39" s="14" t="s">
        <v>89</v>
      </c>
      <c r="D39" s="188"/>
      <c r="E39" s="188"/>
    </row>
    <row r="40" spans="2:5" ht="13.5" thickBot="1">
      <c r="B40" s="15" t="s">
        <v>90</v>
      </c>
      <c r="C40" s="14" t="s">
        <v>91</v>
      </c>
      <c r="D40" s="188"/>
      <c r="E40" s="188"/>
    </row>
    <row r="41" spans="2:5" ht="24.75" thickBot="1">
      <c r="B41" s="15" t="s">
        <v>103</v>
      </c>
      <c r="C41" s="14" t="s">
        <v>92</v>
      </c>
      <c r="D41" s="188">
        <f>95945102.123116/1000</f>
        <v>95945.102123116</v>
      </c>
      <c r="E41" s="188">
        <f>1410871.82/1000</f>
        <v>1410.87182</v>
      </c>
    </row>
    <row r="42" spans="2:5" ht="24.75" thickBot="1">
      <c r="B42" s="15" t="s">
        <v>104</v>
      </c>
      <c r="C42" s="14">
        <v>210</v>
      </c>
      <c r="D42" s="188">
        <f>29865145.870699/1000</f>
        <v>29865.145870698998</v>
      </c>
      <c r="E42" s="188">
        <v>0</v>
      </c>
    </row>
    <row r="43" spans="2:5" ht="48.75" thickBot="1">
      <c r="B43" s="15" t="s">
        <v>105</v>
      </c>
      <c r="C43" s="14">
        <v>200</v>
      </c>
      <c r="D43" s="188">
        <f>82940475.2624171/1000</f>
        <v>82940.4752624171</v>
      </c>
      <c r="E43" s="188">
        <f>E13+E16+E19+E20+E21+E22+E23+E24+E30+E36+E39+E41-E37-E42</f>
        <v>34940.31593</v>
      </c>
    </row>
    <row r="44" ht="25.5" customHeight="1"/>
    <row r="45" ht="12.75">
      <c r="B45" s="6" t="s">
        <v>295</v>
      </c>
    </row>
    <row r="47" ht="12.75">
      <c r="B47" s="6" t="s">
        <v>294</v>
      </c>
    </row>
    <row r="48" spans="2:5" ht="12.75">
      <c r="B48" s="6" t="s">
        <v>296</v>
      </c>
      <c r="E48" s="5"/>
    </row>
    <row r="50" ht="12.75">
      <c r="E50" s="21"/>
    </row>
    <row r="53" spans="2:4" ht="12.75">
      <c r="B53" s="94"/>
      <c r="C53" s="94"/>
      <c r="D53" s="164"/>
    </row>
    <row r="54" spans="2:4" ht="12.75">
      <c r="B54" s="94"/>
      <c r="C54" s="94"/>
      <c r="D54" s="164"/>
    </row>
    <row r="55" spans="2:4" ht="12.75">
      <c r="B55" s="94"/>
      <c r="C55" s="94"/>
      <c r="D55" s="164"/>
    </row>
    <row r="56" spans="2:4" ht="12.75">
      <c r="B56" s="94"/>
      <c r="C56" s="94"/>
      <c r="D56" s="164"/>
    </row>
    <row r="57" spans="2:4" ht="12.75">
      <c r="B57" s="94"/>
      <c r="C57" s="94"/>
      <c r="D57" s="164"/>
    </row>
    <row r="58" spans="2:4" ht="12.75">
      <c r="B58" s="94"/>
      <c r="C58" s="94"/>
      <c r="D58" s="164"/>
    </row>
  </sheetData>
  <printOptions/>
  <pageMargins left="0.24" right="0.25" top="0.37" bottom="0.48" header="0.25" footer="0.21"/>
  <pageSetup horizontalDpi="600" verticalDpi="600" orientation="portrait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5"/>
  <sheetViews>
    <sheetView workbookViewId="0" topLeftCell="A1">
      <selection activeCell="J72" sqref="J72"/>
    </sheetView>
  </sheetViews>
  <sheetFormatPr defaultColWidth="9.140625" defaultRowHeight="12.75"/>
  <cols>
    <col min="1" max="1" width="10.421875" style="52" customWidth="1"/>
    <col min="2" max="2" width="41.28125" style="63" customWidth="1"/>
    <col min="3" max="3" width="7.140625" style="52" customWidth="1"/>
    <col min="4" max="4" width="10.421875" style="61" customWidth="1"/>
    <col min="5" max="5" width="4.57421875" style="61" customWidth="1"/>
    <col min="6" max="6" width="10.421875" style="62" customWidth="1"/>
    <col min="7" max="7" width="10.421875" style="52" customWidth="1"/>
    <col min="8" max="8" width="4.421875" style="52" customWidth="1"/>
    <col min="9" max="9" width="3.421875" style="52" customWidth="1"/>
    <col min="10" max="10" width="10.8515625" style="52" bestFit="1" customWidth="1"/>
    <col min="11" max="16384" width="10.421875" style="52" customWidth="1"/>
  </cols>
  <sheetData>
    <row r="1" spans="1:8" ht="12" customHeight="1">
      <c r="A1" s="220" t="s">
        <v>194</v>
      </c>
      <c r="B1" s="220"/>
      <c r="C1" s="220"/>
      <c r="D1" s="220"/>
      <c r="E1" s="220"/>
      <c r="F1" s="220"/>
      <c r="G1" s="220"/>
      <c r="H1" s="220"/>
    </row>
    <row r="2" spans="1:8" ht="12" customHeight="1">
      <c r="A2" s="220" t="s">
        <v>299</v>
      </c>
      <c r="B2" s="220"/>
      <c r="C2" s="220"/>
      <c r="D2" s="220"/>
      <c r="E2" s="220"/>
      <c r="F2" s="220"/>
      <c r="G2" s="220"/>
      <c r="H2" s="220"/>
    </row>
    <row r="3" spans="1:8" ht="12.75">
      <c r="A3" s="165"/>
      <c r="B3" s="165"/>
      <c r="C3" s="165"/>
      <c r="D3" s="65"/>
      <c r="E3" s="65"/>
      <c r="F3" s="166"/>
      <c r="G3" s="165"/>
      <c r="H3" s="165"/>
    </row>
    <row r="4" spans="1:8" ht="12.75">
      <c r="A4" s="165"/>
      <c r="B4" s="165"/>
      <c r="C4" s="161" t="s">
        <v>181</v>
      </c>
      <c r="D4" s="65"/>
      <c r="E4" s="65"/>
      <c r="F4" s="166"/>
      <c r="G4" s="165"/>
      <c r="H4" s="165"/>
    </row>
    <row r="5" spans="1:8" ht="12.75">
      <c r="A5" s="165"/>
      <c r="B5" s="165"/>
      <c r="C5" s="124" t="s">
        <v>226</v>
      </c>
      <c r="D5" s="65"/>
      <c r="E5" s="65"/>
      <c r="F5" s="166"/>
      <c r="G5" s="165"/>
      <c r="H5" s="165"/>
    </row>
    <row r="6" spans="1:8" ht="12.75">
      <c r="A6" s="165"/>
      <c r="B6" s="165"/>
      <c r="C6" s="162" t="s">
        <v>182</v>
      </c>
      <c r="D6" s="65"/>
      <c r="E6" s="65"/>
      <c r="F6" s="166"/>
      <c r="G6" s="165"/>
      <c r="H6" s="165"/>
    </row>
    <row r="7" spans="1:8" ht="12" customHeight="1">
      <c r="A7" s="163"/>
      <c r="B7" s="163"/>
      <c r="C7" s="124" t="s">
        <v>227</v>
      </c>
      <c r="D7" s="163"/>
      <c r="E7" s="163"/>
      <c r="F7" s="163"/>
      <c r="G7" s="163"/>
      <c r="H7" s="163"/>
    </row>
    <row r="8" spans="1:8" ht="12" customHeight="1">
      <c r="A8" s="163"/>
      <c r="B8" s="163"/>
      <c r="C8" s="124" t="s">
        <v>228</v>
      </c>
      <c r="D8" s="163"/>
      <c r="E8" s="163"/>
      <c r="F8" s="163"/>
      <c r="G8" s="163"/>
      <c r="H8" s="163"/>
    </row>
    <row r="9" spans="1:8" ht="12.75">
      <c r="A9" s="165"/>
      <c r="B9" s="165"/>
      <c r="C9" s="165"/>
      <c r="D9" s="65"/>
      <c r="E9" s="65"/>
      <c r="F9" s="166"/>
      <c r="G9" s="165"/>
      <c r="H9" s="165"/>
    </row>
    <row r="10" spans="1:8" ht="60">
      <c r="A10" s="221" t="s">
        <v>195</v>
      </c>
      <c r="B10" s="221"/>
      <c r="C10" s="66" t="s">
        <v>196</v>
      </c>
      <c r="D10" s="222" t="s">
        <v>108</v>
      </c>
      <c r="E10" s="222"/>
      <c r="F10" s="67" t="s">
        <v>109</v>
      </c>
      <c r="G10" s="223" t="s">
        <v>110</v>
      </c>
      <c r="H10" s="223"/>
    </row>
    <row r="11" spans="1:8" ht="12">
      <c r="A11" s="224">
        <v>1</v>
      </c>
      <c r="B11" s="224"/>
      <c r="C11" s="68">
        <v>2</v>
      </c>
      <c r="D11" s="225">
        <v>3</v>
      </c>
      <c r="E11" s="225"/>
      <c r="F11" s="43">
        <v>4</v>
      </c>
      <c r="G11" s="225">
        <v>5</v>
      </c>
      <c r="H11" s="225"/>
    </row>
    <row r="12" spans="1:8" ht="12.75" customHeight="1">
      <c r="A12" s="213" t="s">
        <v>3</v>
      </c>
      <c r="B12" s="213"/>
      <c r="C12" s="68">
        <v>100</v>
      </c>
      <c r="D12" s="214" t="s">
        <v>300</v>
      </c>
      <c r="E12" s="214"/>
      <c r="F12" s="185">
        <v>0.129</v>
      </c>
      <c r="G12" s="215"/>
      <c r="H12" s="215"/>
    </row>
    <row r="13" spans="1:8" ht="12" customHeight="1">
      <c r="A13" s="213" t="s">
        <v>183</v>
      </c>
      <c r="B13" s="213"/>
      <c r="C13" s="68"/>
      <c r="D13" s="214"/>
      <c r="E13" s="214"/>
      <c r="F13" s="69"/>
      <c r="G13" s="215"/>
      <c r="H13" s="215"/>
    </row>
    <row r="14" spans="1:8" ht="12" customHeight="1">
      <c r="A14" s="213" t="s">
        <v>184</v>
      </c>
      <c r="B14" s="213"/>
      <c r="C14" s="68">
        <v>110</v>
      </c>
      <c r="D14" s="214" t="str">
        <f>D12</f>
        <v>20 774,77009</v>
      </c>
      <c r="E14" s="214"/>
      <c r="F14" s="185">
        <f>F12</f>
        <v>0.129</v>
      </c>
      <c r="G14" s="215"/>
      <c r="H14" s="215"/>
    </row>
    <row r="15" spans="1:8" ht="12" customHeight="1">
      <c r="A15" s="213" t="s">
        <v>185</v>
      </c>
      <c r="B15" s="213"/>
      <c r="C15" s="68">
        <v>120</v>
      </c>
      <c r="D15" s="214"/>
      <c r="E15" s="214"/>
      <c r="F15" s="69"/>
      <c r="G15" s="215"/>
      <c r="H15" s="215"/>
    </row>
    <row r="16" spans="1:8" ht="12" customHeight="1">
      <c r="A16" s="213" t="s">
        <v>9</v>
      </c>
      <c r="B16" s="213"/>
      <c r="C16" s="68">
        <v>200</v>
      </c>
      <c r="D16" s="214"/>
      <c r="E16" s="214"/>
      <c r="F16" s="69"/>
      <c r="G16" s="215"/>
      <c r="H16" s="215"/>
    </row>
    <row r="17" spans="1:8" ht="12" customHeight="1">
      <c r="A17" s="213" t="s">
        <v>183</v>
      </c>
      <c r="B17" s="213"/>
      <c r="C17" s="68"/>
      <c r="D17" s="214"/>
      <c r="E17" s="214"/>
      <c r="F17" s="69"/>
      <c r="G17" s="215"/>
      <c r="H17" s="215"/>
    </row>
    <row r="18" spans="1:8" ht="12" customHeight="1">
      <c r="A18" s="213" t="s">
        <v>184</v>
      </c>
      <c r="B18" s="213"/>
      <c r="C18" s="68">
        <v>210</v>
      </c>
      <c r="D18" s="214"/>
      <c r="E18" s="214"/>
      <c r="F18" s="69"/>
      <c r="G18" s="215"/>
      <c r="H18" s="215"/>
    </row>
    <row r="19" spans="1:8" ht="12" customHeight="1">
      <c r="A19" s="213" t="s">
        <v>185</v>
      </c>
      <c r="B19" s="213"/>
      <c r="C19" s="68">
        <v>220</v>
      </c>
      <c r="D19" s="214"/>
      <c r="E19" s="214"/>
      <c r="F19" s="69"/>
      <c r="G19" s="215"/>
      <c r="H19" s="215"/>
    </row>
    <row r="20" spans="1:9" ht="12" customHeight="1">
      <c r="A20" s="213" t="s">
        <v>197</v>
      </c>
      <c r="B20" s="213"/>
      <c r="C20" s="68">
        <v>300</v>
      </c>
      <c r="D20" s="214" t="s">
        <v>301</v>
      </c>
      <c r="E20" s="214"/>
      <c r="F20" s="185">
        <v>0.7038</v>
      </c>
      <c r="G20" s="215"/>
      <c r="H20" s="215"/>
      <c r="I20" s="64"/>
    </row>
    <row r="21" spans="1:8" ht="12" customHeight="1">
      <c r="A21" s="213" t="s">
        <v>183</v>
      </c>
      <c r="B21" s="213"/>
      <c r="C21" s="68"/>
      <c r="D21" s="214"/>
      <c r="E21" s="214"/>
      <c r="F21" s="185"/>
      <c r="G21" s="215"/>
      <c r="H21" s="215"/>
    </row>
    <row r="22" spans="1:8" ht="25.5" customHeight="1">
      <c r="A22" s="213" t="s">
        <v>205</v>
      </c>
      <c r="B22" s="213"/>
      <c r="C22" s="68">
        <v>310</v>
      </c>
      <c r="D22" s="214" t="s">
        <v>302</v>
      </c>
      <c r="E22" s="214"/>
      <c r="F22" s="185">
        <v>0.5356</v>
      </c>
      <c r="G22" s="215"/>
      <c r="H22" s="215"/>
    </row>
    <row r="23" spans="1:8" ht="12" customHeight="1">
      <c r="A23" s="213" t="s">
        <v>116</v>
      </c>
      <c r="B23" s="213"/>
      <c r="C23" s="68">
        <v>311</v>
      </c>
      <c r="D23" s="214"/>
      <c r="E23" s="214"/>
      <c r="F23" s="185"/>
      <c r="G23" s="215"/>
      <c r="H23" s="215"/>
    </row>
    <row r="24" spans="1:8" ht="12">
      <c r="A24" s="213" t="s">
        <v>117</v>
      </c>
      <c r="B24" s="213"/>
      <c r="C24" s="68">
        <v>312</v>
      </c>
      <c r="D24" s="214" t="s">
        <v>303</v>
      </c>
      <c r="E24" s="214"/>
      <c r="F24" s="185">
        <v>0.0308</v>
      </c>
      <c r="G24" s="215"/>
      <c r="H24" s="215"/>
    </row>
    <row r="25" spans="1:8" ht="24.75" customHeight="1">
      <c r="A25" s="218" t="s">
        <v>304</v>
      </c>
      <c r="B25" s="219"/>
      <c r="C25" s="68"/>
      <c r="D25" s="214" t="str">
        <f>D24</f>
        <v>4 965,31750</v>
      </c>
      <c r="E25" s="214"/>
      <c r="F25" s="185">
        <f>F24</f>
        <v>0.0308</v>
      </c>
      <c r="G25" s="215"/>
      <c r="H25" s="215"/>
    </row>
    <row r="26" spans="1:8" ht="12" customHeight="1">
      <c r="A26" s="213" t="s">
        <v>198</v>
      </c>
      <c r="B26" s="213"/>
      <c r="C26" s="68">
        <v>313</v>
      </c>
      <c r="D26" s="214"/>
      <c r="E26" s="214"/>
      <c r="F26" s="185"/>
      <c r="G26" s="215"/>
      <c r="H26" s="215"/>
    </row>
    <row r="27" spans="1:8" ht="12" customHeight="1">
      <c r="A27" s="213" t="s">
        <v>111</v>
      </c>
      <c r="B27" s="213"/>
      <c r="C27" s="68">
        <v>314</v>
      </c>
      <c r="D27" s="214" t="s">
        <v>305</v>
      </c>
      <c r="E27" s="214"/>
      <c r="F27" s="185">
        <v>0.2358</v>
      </c>
      <c r="G27" s="215"/>
      <c r="H27" s="215"/>
    </row>
    <row r="28" spans="1:8" ht="12" customHeight="1">
      <c r="A28" s="218" t="s">
        <v>306</v>
      </c>
      <c r="B28" s="219"/>
      <c r="C28" s="68"/>
      <c r="D28" s="214" t="s">
        <v>307</v>
      </c>
      <c r="E28" s="214"/>
      <c r="F28" s="185">
        <v>0.0319</v>
      </c>
      <c r="G28" s="215"/>
      <c r="H28" s="215"/>
    </row>
    <row r="29" spans="1:8" ht="12" customHeight="1">
      <c r="A29" s="218" t="s">
        <v>308</v>
      </c>
      <c r="B29" s="219"/>
      <c r="C29" s="68"/>
      <c r="D29" s="214" t="s">
        <v>309</v>
      </c>
      <c r="E29" s="214"/>
      <c r="F29" s="185">
        <v>0.0312</v>
      </c>
      <c r="G29" s="215"/>
      <c r="H29" s="215"/>
    </row>
    <row r="30" spans="1:8" ht="12" customHeight="1">
      <c r="A30" s="218" t="s">
        <v>310</v>
      </c>
      <c r="B30" s="219"/>
      <c r="C30" s="68"/>
      <c r="D30" s="214" t="s">
        <v>311</v>
      </c>
      <c r="E30" s="214"/>
      <c r="F30" s="185">
        <v>0.0343</v>
      </c>
      <c r="G30" s="215"/>
      <c r="H30" s="215"/>
    </row>
    <row r="31" spans="1:8" ht="12" customHeight="1">
      <c r="A31" s="218" t="s">
        <v>312</v>
      </c>
      <c r="B31" s="219"/>
      <c r="C31" s="68"/>
      <c r="D31" s="214" t="s">
        <v>313</v>
      </c>
      <c r="E31" s="214"/>
      <c r="F31" s="185">
        <v>0.0311</v>
      </c>
      <c r="G31" s="215"/>
      <c r="H31" s="215"/>
    </row>
    <row r="32" spans="1:8" ht="12" customHeight="1">
      <c r="A32" s="218" t="s">
        <v>314</v>
      </c>
      <c r="B32" s="219"/>
      <c r="C32" s="68"/>
      <c r="D32" s="214" t="s">
        <v>315</v>
      </c>
      <c r="E32" s="214"/>
      <c r="F32" s="185">
        <v>0.0314</v>
      </c>
      <c r="G32" s="215"/>
      <c r="H32" s="215"/>
    </row>
    <row r="33" spans="1:8" ht="12" customHeight="1">
      <c r="A33" s="218" t="s">
        <v>316</v>
      </c>
      <c r="B33" s="219"/>
      <c r="C33" s="68"/>
      <c r="D33" s="214" t="s">
        <v>317</v>
      </c>
      <c r="E33" s="214"/>
      <c r="F33" s="185">
        <v>0.0317</v>
      </c>
      <c r="G33" s="215"/>
      <c r="H33" s="215"/>
    </row>
    <row r="34" spans="1:8" ht="12" customHeight="1">
      <c r="A34" s="218" t="s">
        <v>318</v>
      </c>
      <c r="B34" s="219"/>
      <c r="C34" s="68"/>
      <c r="D34" s="214" t="s">
        <v>319</v>
      </c>
      <c r="E34" s="214"/>
      <c r="F34" s="185">
        <v>0.0313</v>
      </c>
      <c r="G34" s="215"/>
      <c r="H34" s="215"/>
    </row>
    <row r="35" spans="1:8" ht="12" customHeight="1">
      <c r="A35" s="218" t="s">
        <v>320</v>
      </c>
      <c r="B35" s="219"/>
      <c r="C35" s="68"/>
      <c r="D35" s="214" t="s">
        <v>321</v>
      </c>
      <c r="E35" s="214"/>
      <c r="F35" s="185">
        <v>0.0129</v>
      </c>
      <c r="G35" s="215"/>
      <c r="H35" s="215"/>
    </row>
    <row r="36" spans="1:9" ht="22.5" customHeight="1">
      <c r="A36" s="213" t="s">
        <v>112</v>
      </c>
      <c r="B36" s="213"/>
      <c r="C36" s="68">
        <v>315</v>
      </c>
      <c r="D36" s="214" t="s">
        <v>322</v>
      </c>
      <c r="E36" s="214"/>
      <c r="F36" s="185">
        <v>0.2122</v>
      </c>
      <c r="G36" s="215"/>
      <c r="H36" s="215"/>
      <c r="I36" s="55"/>
    </row>
    <row r="37" spans="1:9" ht="12.75" customHeight="1">
      <c r="A37" s="218" t="s">
        <v>289</v>
      </c>
      <c r="B37" s="219"/>
      <c r="C37" s="171"/>
      <c r="D37" s="214" t="s">
        <v>323</v>
      </c>
      <c r="E37" s="214"/>
      <c r="F37" s="185">
        <v>0.0275</v>
      </c>
      <c r="G37" s="215"/>
      <c r="H37" s="215"/>
      <c r="I37" s="55"/>
    </row>
    <row r="38" spans="1:8" ht="12" customHeight="1">
      <c r="A38" s="218" t="s">
        <v>324</v>
      </c>
      <c r="B38" s="219"/>
      <c r="C38" s="70"/>
      <c r="D38" s="214" t="s">
        <v>325</v>
      </c>
      <c r="E38" s="214"/>
      <c r="F38" s="185">
        <v>0.0357</v>
      </c>
      <c r="G38" s="217"/>
      <c r="H38" s="217"/>
    </row>
    <row r="39" spans="1:8" ht="12" customHeight="1">
      <c r="A39" s="218" t="s">
        <v>326</v>
      </c>
      <c r="B39" s="219"/>
      <c r="C39" s="70"/>
      <c r="D39" s="214" t="s">
        <v>327</v>
      </c>
      <c r="E39" s="214"/>
      <c r="F39" s="185">
        <v>0.0233</v>
      </c>
      <c r="G39" s="217"/>
      <c r="H39" s="217"/>
    </row>
    <row r="40" spans="1:8" ht="12" customHeight="1">
      <c r="A40" s="218" t="s">
        <v>291</v>
      </c>
      <c r="B40" s="219"/>
      <c r="C40" s="70"/>
      <c r="D40" s="214" t="s">
        <v>328</v>
      </c>
      <c r="E40" s="214"/>
      <c r="F40" s="185">
        <v>0.0371</v>
      </c>
      <c r="G40" s="217"/>
      <c r="H40" s="217"/>
    </row>
    <row r="41" spans="1:8" ht="12" customHeight="1">
      <c r="A41" s="218" t="s">
        <v>290</v>
      </c>
      <c r="B41" s="219"/>
      <c r="C41" s="70"/>
      <c r="D41" s="214" t="s">
        <v>329</v>
      </c>
      <c r="E41" s="214"/>
      <c r="F41" s="185">
        <v>0.0269</v>
      </c>
      <c r="G41" s="217"/>
      <c r="H41" s="217"/>
    </row>
    <row r="42" spans="1:8" ht="12" customHeight="1">
      <c r="A42" s="218" t="s">
        <v>330</v>
      </c>
      <c r="B42" s="219"/>
      <c r="C42" s="70"/>
      <c r="D42" s="214" t="s">
        <v>331</v>
      </c>
      <c r="E42" s="214"/>
      <c r="F42" s="185">
        <v>0.0359</v>
      </c>
      <c r="G42" s="217"/>
      <c r="H42" s="217"/>
    </row>
    <row r="43" spans="1:10" ht="14.25" customHeight="1">
      <c r="A43" s="218" t="s">
        <v>332</v>
      </c>
      <c r="B43" s="219"/>
      <c r="C43" s="70"/>
      <c r="D43" s="214" t="s">
        <v>333</v>
      </c>
      <c r="E43" s="214"/>
      <c r="F43" s="185">
        <v>0.0257</v>
      </c>
      <c r="G43" s="217"/>
      <c r="H43" s="217"/>
      <c r="J43" s="64"/>
    </row>
    <row r="44" spans="1:8" ht="12" customHeight="1">
      <c r="A44" s="213" t="s">
        <v>113</v>
      </c>
      <c r="B44" s="213"/>
      <c r="C44" s="68">
        <v>316</v>
      </c>
      <c r="D44" s="214"/>
      <c r="E44" s="214"/>
      <c r="F44" s="186"/>
      <c r="G44" s="215"/>
      <c r="H44" s="215"/>
    </row>
    <row r="45" spans="1:8" ht="12.75" customHeight="1">
      <c r="A45" s="213" t="s">
        <v>114</v>
      </c>
      <c r="B45" s="213"/>
      <c r="C45" s="68">
        <v>317</v>
      </c>
      <c r="D45" s="214" t="s">
        <v>334</v>
      </c>
      <c r="E45" s="214"/>
      <c r="F45" s="185">
        <v>0.0568</v>
      </c>
      <c r="G45" s="215"/>
      <c r="H45" s="215"/>
    </row>
    <row r="46" spans="1:8" ht="4.5" customHeight="1" hidden="1">
      <c r="A46" s="197"/>
      <c r="B46" s="198"/>
      <c r="C46" s="68"/>
      <c r="D46" s="199"/>
      <c r="E46" s="200"/>
      <c r="F46" s="186"/>
      <c r="G46" s="201"/>
      <c r="H46" s="202"/>
    </row>
    <row r="47" spans="1:8" ht="12.75" customHeight="1">
      <c r="A47" s="216" t="s">
        <v>292</v>
      </c>
      <c r="B47" s="216"/>
      <c r="C47" s="68"/>
      <c r="D47" s="214" t="s">
        <v>335</v>
      </c>
      <c r="E47" s="214"/>
      <c r="F47" s="185">
        <v>0.0302</v>
      </c>
      <c r="G47" s="217"/>
      <c r="H47" s="217"/>
    </row>
    <row r="48" spans="1:8" ht="12.75" customHeight="1">
      <c r="A48" s="218" t="s">
        <v>279</v>
      </c>
      <c r="B48" s="219"/>
      <c r="C48" s="68"/>
      <c r="D48" s="214" t="s">
        <v>336</v>
      </c>
      <c r="E48" s="214"/>
      <c r="F48" s="185">
        <v>0.0266</v>
      </c>
      <c r="G48" s="217"/>
      <c r="H48" s="217"/>
    </row>
    <row r="49" spans="1:8" ht="15" customHeight="1">
      <c r="A49" s="213" t="s">
        <v>115</v>
      </c>
      <c r="B49" s="213"/>
      <c r="C49" s="68">
        <v>318</v>
      </c>
      <c r="D49" s="214"/>
      <c r="E49" s="214"/>
      <c r="F49" s="185"/>
      <c r="G49" s="215"/>
      <c r="H49" s="215"/>
    </row>
    <row r="50" spans="1:8" ht="23.25" customHeight="1">
      <c r="A50" s="213" t="s">
        <v>163</v>
      </c>
      <c r="B50" s="213"/>
      <c r="C50" s="68">
        <v>320</v>
      </c>
      <c r="D50" s="214" t="s">
        <v>337</v>
      </c>
      <c r="E50" s="214"/>
      <c r="F50" s="185">
        <v>0.1682</v>
      </c>
      <c r="G50" s="215"/>
      <c r="H50" s="215"/>
    </row>
    <row r="51" spans="1:8" ht="12" customHeight="1">
      <c r="A51" s="213" t="s">
        <v>116</v>
      </c>
      <c r="B51" s="213"/>
      <c r="C51" s="68">
        <v>321</v>
      </c>
      <c r="D51" s="214"/>
      <c r="E51" s="214"/>
      <c r="F51" s="69"/>
      <c r="G51" s="215"/>
      <c r="H51" s="215"/>
    </row>
    <row r="52" spans="1:8" ht="12.75" customHeight="1">
      <c r="A52" s="213" t="s">
        <v>117</v>
      </c>
      <c r="B52" s="213"/>
      <c r="C52" s="68">
        <v>322</v>
      </c>
      <c r="D52" s="214"/>
      <c r="E52" s="214"/>
      <c r="F52" s="69"/>
      <c r="G52" s="215"/>
      <c r="H52" s="215"/>
    </row>
    <row r="53" spans="1:8" ht="12" customHeight="1">
      <c r="A53" s="213" t="s">
        <v>198</v>
      </c>
      <c r="B53" s="213"/>
      <c r="C53" s="68">
        <v>323</v>
      </c>
      <c r="D53" s="214"/>
      <c r="E53" s="214"/>
      <c r="F53" s="69"/>
      <c r="G53" s="215"/>
      <c r="H53" s="215"/>
    </row>
    <row r="54" spans="1:8" ht="12" customHeight="1">
      <c r="A54" s="213" t="s">
        <v>111</v>
      </c>
      <c r="B54" s="213"/>
      <c r="C54" s="68">
        <v>324</v>
      </c>
      <c r="D54" s="214" t="s">
        <v>338</v>
      </c>
      <c r="E54" s="214"/>
      <c r="F54" s="185">
        <v>0.1415</v>
      </c>
      <c r="G54" s="215"/>
      <c r="H54" s="215"/>
    </row>
    <row r="55" spans="1:8" ht="12" customHeight="1">
      <c r="A55" s="218" t="s">
        <v>339</v>
      </c>
      <c r="B55" s="219"/>
      <c r="C55" s="68"/>
      <c r="D55" s="214" t="s">
        <v>340</v>
      </c>
      <c r="E55" s="214"/>
      <c r="F55" s="185">
        <v>0.0127</v>
      </c>
      <c r="G55" s="215"/>
      <c r="H55" s="215"/>
    </row>
    <row r="56" spans="1:8" ht="12" customHeight="1">
      <c r="A56" s="218" t="s">
        <v>341</v>
      </c>
      <c r="B56" s="219"/>
      <c r="C56" s="68"/>
      <c r="D56" s="214" t="s">
        <v>342</v>
      </c>
      <c r="E56" s="214"/>
      <c r="F56" s="185">
        <v>0.0063</v>
      </c>
      <c r="G56" s="215"/>
      <c r="H56" s="215"/>
    </row>
    <row r="57" spans="1:8" ht="12" customHeight="1">
      <c r="A57" s="218" t="s">
        <v>343</v>
      </c>
      <c r="B57" s="219"/>
      <c r="C57" s="68"/>
      <c r="D57" s="214" t="s">
        <v>344</v>
      </c>
      <c r="E57" s="214"/>
      <c r="F57" s="185">
        <v>0.0126</v>
      </c>
      <c r="G57" s="215"/>
      <c r="H57" s="215"/>
    </row>
    <row r="58" spans="1:8" ht="12" customHeight="1">
      <c r="A58" s="218" t="s">
        <v>345</v>
      </c>
      <c r="B58" s="219"/>
      <c r="C58" s="68"/>
      <c r="D58" s="214" t="s">
        <v>346</v>
      </c>
      <c r="E58" s="214"/>
      <c r="F58" s="185">
        <v>0.0126</v>
      </c>
      <c r="G58" s="215"/>
      <c r="H58" s="215"/>
    </row>
    <row r="59" spans="1:8" ht="12" customHeight="1">
      <c r="A59" s="218" t="s">
        <v>347</v>
      </c>
      <c r="B59" s="219"/>
      <c r="C59" s="68"/>
      <c r="D59" s="214" t="s">
        <v>348</v>
      </c>
      <c r="E59" s="214"/>
      <c r="F59" s="185">
        <v>0.0113</v>
      </c>
      <c r="G59" s="215"/>
      <c r="H59" s="215"/>
    </row>
    <row r="60" spans="1:8" ht="12" customHeight="1">
      <c r="A60" s="218" t="s">
        <v>349</v>
      </c>
      <c r="B60" s="219"/>
      <c r="C60" s="68"/>
      <c r="D60" s="214" t="s">
        <v>350</v>
      </c>
      <c r="E60" s="214"/>
      <c r="F60" s="185">
        <v>0.0125</v>
      </c>
      <c r="G60" s="215"/>
      <c r="H60" s="215"/>
    </row>
    <row r="61" spans="1:8" ht="12" customHeight="1">
      <c r="A61" s="218" t="s">
        <v>351</v>
      </c>
      <c r="B61" s="219"/>
      <c r="C61" s="68"/>
      <c r="D61" s="214" t="s">
        <v>352</v>
      </c>
      <c r="E61" s="214"/>
      <c r="F61" s="185">
        <v>0.0125</v>
      </c>
      <c r="G61" s="215"/>
      <c r="H61" s="215"/>
    </row>
    <row r="62" spans="1:8" ht="12" customHeight="1">
      <c r="A62" s="218" t="s">
        <v>353</v>
      </c>
      <c r="B62" s="219"/>
      <c r="C62" s="68"/>
      <c r="D62" s="214" t="s">
        <v>354</v>
      </c>
      <c r="E62" s="214"/>
      <c r="F62" s="185">
        <v>0.0107</v>
      </c>
      <c r="G62" s="215"/>
      <c r="H62" s="215"/>
    </row>
    <row r="63" spans="1:8" ht="12" customHeight="1">
      <c r="A63" s="218" t="s">
        <v>355</v>
      </c>
      <c r="B63" s="219"/>
      <c r="C63" s="68"/>
      <c r="D63" s="214" t="s">
        <v>356</v>
      </c>
      <c r="E63" s="214"/>
      <c r="F63" s="185">
        <v>0.0187</v>
      </c>
      <c r="G63" s="215"/>
      <c r="H63" s="215"/>
    </row>
    <row r="64" spans="1:8" ht="12" customHeight="1">
      <c r="A64" s="218" t="s">
        <v>357</v>
      </c>
      <c r="B64" s="219"/>
      <c r="C64" s="68"/>
      <c r="D64" s="214" t="s">
        <v>358</v>
      </c>
      <c r="E64" s="214"/>
      <c r="F64" s="185">
        <v>0.0128</v>
      </c>
      <c r="G64" s="215"/>
      <c r="H64" s="215"/>
    </row>
    <row r="65" spans="1:8" ht="12" customHeight="1">
      <c r="A65" s="218" t="s">
        <v>359</v>
      </c>
      <c r="B65" s="219"/>
      <c r="C65" s="68"/>
      <c r="D65" s="214" t="s">
        <v>360</v>
      </c>
      <c r="E65" s="214"/>
      <c r="F65" s="185">
        <v>0.0187</v>
      </c>
      <c r="G65" s="215"/>
      <c r="H65" s="215"/>
    </row>
    <row r="66" spans="1:8" ht="12" customHeight="1">
      <c r="A66" s="224">
        <v>1</v>
      </c>
      <c r="B66" s="224"/>
      <c r="C66" s="68">
        <v>2</v>
      </c>
      <c r="D66" s="225">
        <v>3</v>
      </c>
      <c r="E66" s="225"/>
      <c r="F66" s="43">
        <v>4</v>
      </c>
      <c r="G66" s="225">
        <v>5</v>
      </c>
      <c r="H66" s="225"/>
    </row>
    <row r="67" spans="1:8" ht="23.25" customHeight="1">
      <c r="A67" s="213" t="s">
        <v>112</v>
      </c>
      <c r="B67" s="213"/>
      <c r="C67" s="68">
        <v>325</v>
      </c>
      <c r="D67" s="214"/>
      <c r="E67" s="214"/>
      <c r="F67" s="71"/>
      <c r="G67" s="215"/>
      <c r="H67" s="215"/>
    </row>
    <row r="68" spans="1:8" ht="12" customHeight="1">
      <c r="A68" s="213" t="s">
        <v>113</v>
      </c>
      <c r="B68" s="213"/>
      <c r="C68" s="68">
        <v>326</v>
      </c>
      <c r="D68" s="214"/>
      <c r="E68" s="214"/>
      <c r="F68" s="69"/>
      <c r="G68" s="215"/>
      <c r="H68" s="215"/>
    </row>
    <row r="69" spans="1:8" ht="12" customHeight="1">
      <c r="A69" s="213" t="s">
        <v>199</v>
      </c>
      <c r="B69" s="213"/>
      <c r="C69" s="68">
        <v>327</v>
      </c>
      <c r="D69" s="214" t="s">
        <v>361</v>
      </c>
      <c r="E69" s="214"/>
      <c r="F69" s="185">
        <v>0.0267</v>
      </c>
      <c r="G69" s="215"/>
      <c r="H69" s="215"/>
    </row>
    <row r="70" spans="1:8" ht="25.5" customHeight="1">
      <c r="A70" s="218" t="s">
        <v>362</v>
      </c>
      <c r="B70" s="219"/>
      <c r="C70" s="68"/>
      <c r="D70" s="214" t="s">
        <v>361</v>
      </c>
      <c r="E70" s="214"/>
      <c r="F70" s="185">
        <v>0.0267</v>
      </c>
      <c r="G70" s="215"/>
      <c r="H70" s="215"/>
    </row>
    <row r="71" spans="1:8" ht="12" customHeight="1">
      <c r="A71" s="213" t="s">
        <v>118</v>
      </c>
      <c r="B71" s="213"/>
      <c r="C71" s="68">
        <v>328</v>
      </c>
      <c r="D71" s="214"/>
      <c r="E71" s="214"/>
      <c r="F71" s="69"/>
      <c r="G71" s="215"/>
      <c r="H71" s="215"/>
    </row>
    <row r="72" spans="1:8" ht="12.75" customHeight="1">
      <c r="A72" s="213" t="s">
        <v>115</v>
      </c>
      <c r="B72" s="213"/>
      <c r="C72" s="68">
        <v>329</v>
      </c>
      <c r="D72" s="214"/>
      <c r="E72" s="214"/>
      <c r="F72" s="69"/>
      <c r="G72" s="215"/>
      <c r="H72" s="215"/>
    </row>
    <row r="73" spans="1:8" ht="27" customHeight="1">
      <c r="A73" s="213" t="s">
        <v>186</v>
      </c>
      <c r="B73" s="213"/>
      <c r="C73" s="68">
        <v>400</v>
      </c>
      <c r="D73" s="214" t="s">
        <v>363</v>
      </c>
      <c r="E73" s="214"/>
      <c r="F73" s="185">
        <v>0.0249</v>
      </c>
      <c r="G73" s="215"/>
      <c r="H73" s="215"/>
    </row>
    <row r="74" spans="1:8" ht="12" customHeight="1">
      <c r="A74" s="213" t="s">
        <v>183</v>
      </c>
      <c r="B74" s="213"/>
      <c r="C74" s="68"/>
      <c r="D74" s="214"/>
      <c r="E74" s="214"/>
      <c r="F74" s="69"/>
      <c r="G74" s="215"/>
      <c r="H74" s="215"/>
    </row>
    <row r="75" spans="1:8" ht="12" customHeight="1">
      <c r="A75" s="213" t="s">
        <v>116</v>
      </c>
      <c r="B75" s="213"/>
      <c r="C75" s="68">
        <v>410</v>
      </c>
      <c r="D75" s="214"/>
      <c r="E75" s="214"/>
      <c r="F75" s="69"/>
      <c r="G75" s="215"/>
      <c r="H75" s="215"/>
    </row>
    <row r="76" spans="1:8" ht="12">
      <c r="A76" s="213" t="s">
        <v>117</v>
      </c>
      <c r="B76" s="213"/>
      <c r="C76" s="68">
        <v>420</v>
      </c>
      <c r="D76" s="214"/>
      <c r="E76" s="214"/>
      <c r="F76" s="69"/>
      <c r="G76" s="215"/>
      <c r="H76" s="215"/>
    </row>
    <row r="77" spans="1:8" ht="12" customHeight="1">
      <c r="A77" s="213" t="s">
        <v>198</v>
      </c>
      <c r="B77" s="213"/>
      <c r="C77" s="68">
        <v>430</v>
      </c>
      <c r="D77" s="214"/>
      <c r="E77" s="214"/>
      <c r="F77" s="69"/>
      <c r="G77" s="215"/>
      <c r="H77" s="215"/>
    </row>
    <row r="78" spans="1:8" ht="12" customHeight="1">
      <c r="A78" s="213" t="s">
        <v>111</v>
      </c>
      <c r="B78" s="213"/>
      <c r="C78" s="68">
        <v>440</v>
      </c>
      <c r="D78" s="214" t="s">
        <v>363</v>
      </c>
      <c r="E78" s="214"/>
      <c r="F78" s="185">
        <v>0.0249</v>
      </c>
      <c r="G78" s="215"/>
      <c r="H78" s="215"/>
    </row>
    <row r="79" spans="1:8" ht="12" customHeight="1">
      <c r="A79" s="218" t="s">
        <v>364</v>
      </c>
      <c r="B79" s="219"/>
      <c r="C79" s="68"/>
      <c r="D79" s="214" t="s">
        <v>365</v>
      </c>
      <c r="E79" s="214"/>
      <c r="F79" s="185">
        <v>0.0124</v>
      </c>
      <c r="G79" s="215"/>
      <c r="H79" s="215"/>
    </row>
    <row r="80" spans="1:8" ht="12" customHeight="1">
      <c r="A80" s="218" t="s">
        <v>366</v>
      </c>
      <c r="B80" s="219"/>
      <c r="C80" s="68"/>
      <c r="D80" s="214" t="s">
        <v>367</v>
      </c>
      <c r="E80" s="214"/>
      <c r="F80" s="185">
        <v>0.0125</v>
      </c>
      <c r="G80" s="215"/>
      <c r="H80" s="215"/>
    </row>
    <row r="81" spans="1:8" ht="24" customHeight="1">
      <c r="A81" s="213" t="s">
        <v>112</v>
      </c>
      <c r="B81" s="213"/>
      <c r="C81" s="68">
        <v>450</v>
      </c>
      <c r="D81" s="226"/>
      <c r="E81" s="226"/>
      <c r="F81" s="69"/>
      <c r="G81" s="199"/>
      <c r="H81" s="200"/>
    </row>
    <row r="82" spans="1:8" ht="12" customHeight="1">
      <c r="A82" s="213" t="s">
        <v>113</v>
      </c>
      <c r="B82" s="213"/>
      <c r="C82" s="68">
        <v>460</v>
      </c>
      <c r="D82" s="226"/>
      <c r="E82" s="226"/>
      <c r="F82" s="69"/>
      <c r="G82" s="199"/>
      <c r="H82" s="200"/>
    </row>
    <row r="83" spans="1:8" ht="12" customHeight="1">
      <c r="A83" s="213" t="s">
        <v>114</v>
      </c>
      <c r="B83" s="213"/>
      <c r="C83" s="68">
        <v>470</v>
      </c>
      <c r="D83" s="226"/>
      <c r="E83" s="226"/>
      <c r="F83" s="69"/>
      <c r="G83" s="199"/>
      <c r="H83" s="200"/>
    </row>
    <row r="84" spans="1:8" ht="12" customHeight="1">
      <c r="A84" s="213" t="s">
        <v>118</v>
      </c>
      <c r="B84" s="213"/>
      <c r="C84" s="68">
        <v>480</v>
      </c>
      <c r="D84" s="226"/>
      <c r="E84" s="226"/>
      <c r="F84" s="69"/>
      <c r="G84" s="214"/>
      <c r="H84" s="214"/>
    </row>
    <row r="85" spans="1:8" ht="12" customHeight="1">
      <c r="A85" s="213" t="s">
        <v>115</v>
      </c>
      <c r="B85" s="213"/>
      <c r="C85" s="68">
        <v>490</v>
      </c>
      <c r="D85" s="226"/>
      <c r="E85" s="226"/>
      <c r="F85" s="69"/>
      <c r="G85" s="214"/>
      <c r="H85" s="214"/>
    </row>
    <row r="86" spans="1:8" ht="12" customHeight="1">
      <c r="A86" s="213" t="s">
        <v>187</v>
      </c>
      <c r="B86" s="213"/>
      <c r="C86" s="68">
        <v>491</v>
      </c>
      <c r="D86" s="226"/>
      <c r="E86" s="226"/>
      <c r="F86" s="69"/>
      <c r="G86" s="214"/>
      <c r="H86" s="214"/>
    </row>
    <row r="87" spans="1:8" ht="12" customHeight="1">
      <c r="A87" s="213" t="s">
        <v>189</v>
      </c>
      <c r="B87" s="213"/>
      <c r="C87" s="68">
        <v>500</v>
      </c>
      <c r="D87" s="226"/>
      <c r="E87" s="226"/>
      <c r="F87" s="69"/>
      <c r="G87" s="214"/>
      <c r="H87" s="214"/>
    </row>
    <row r="88" spans="1:8" ht="12.75" customHeight="1">
      <c r="A88" s="213" t="s">
        <v>183</v>
      </c>
      <c r="B88" s="213"/>
      <c r="C88" s="68"/>
      <c r="D88" s="226"/>
      <c r="E88" s="226"/>
      <c r="F88" s="69"/>
      <c r="G88" s="214"/>
      <c r="H88" s="214"/>
    </row>
    <row r="89" spans="1:8" ht="13.5" customHeight="1">
      <c r="A89" s="213" t="s">
        <v>119</v>
      </c>
      <c r="B89" s="213"/>
      <c r="C89" s="68">
        <v>510</v>
      </c>
      <c r="D89" s="226"/>
      <c r="E89" s="226"/>
      <c r="F89" s="69"/>
      <c r="G89" s="214"/>
      <c r="H89" s="214"/>
    </row>
    <row r="90" spans="1:8" ht="12" customHeight="1">
      <c r="A90" s="213" t="s">
        <v>120</v>
      </c>
      <c r="B90" s="213"/>
      <c r="C90" s="68">
        <v>520</v>
      </c>
      <c r="D90" s="226"/>
      <c r="E90" s="226"/>
      <c r="F90" s="69"/>
      <c r="G90" s="214"/>
      <c r="H90" s="214"/>
    </row>
    <row r="91" spans="1:8" ht="12" customHeight="1">
      <c r="A91" s="213" t="s">
        <v>56</v>
      </c>
      <c r="B91" s="213"/>
      <c r="C91" s="68">
        <v>530</v>
      </c>
      <c r="D91" s="226"/>
      <c r="E91" s="226"/>
      <c r="F91" s="69"/>
      <c r="G91" s="214"/>
      <c r="H91" s="214"/>
    </row>
    <row r="92" spans="1:8" ht="12" customHeight="1">
      <c r="A92" s="213" t="s">
        <v>121</v>
      </c>
      <c r="B92" s="213"/>
      <c r="C92" s="68">
        <v>540</v>
      </c>
      <c r="D92" s="226"/>
      <c r="E92" s="226"/>
      <c r="F92" s="69"/>
      <c r="G92" s="214"/>
      <c r="H92" s="214"/>
    </row>
    <row r="93" spans="1:8" ht="24.75" customHeight="1">
      <c r="A93" s="213" t="s">
        <v>204</v>
      </c>
      <c r="B93" s="213"/>
      <c r="C93" s="68">
        <v>600</v>
      </c>
      <c r="D93" s="226"/>
      <c r="E93" s="226"/>
      <c r="F93" s="69"/>
      <c r="G93" s="214"/>
      <c r="H93" s="214"/>
    </row>
    <row r="94" spans="1:8" ht="12" customHeight="1">
      <c r="A94" s="213" t="s">
        <v>200</v>
      </c>
      <c r="B94" s="213"/>
      <c r="C94" s="68">
        <v>700</v>
      </c>
      <c r="D94" s="226"/>
      <c r="E94" s="226"/>
      <c r="F94" s="69"/>
      <c r="G94" s="214"/>
      <c r="H94" s="214"/>
    </row>
    <row r="95" spans="1:8" ht="12" customHeight="1">
      <c r="A95" s="213" t="s">
        <v>122</v>
      </c>
      <c r="B95" s="213"/>
      <c r="C95" s="68">
        <v>800</v>
      </c>
      <c r="D95" s="226"/>
      <c r="E95" s="226"/>
      <c r="F95" s="69"/>
      <c r="G95" s="214"/>
      <c r="H95" s="214"/>
    </row>
    <row r="96" spans="1:8" ht="12" customHeight="1">
      <c r="A96" s="213" t="s">
        <v>123</v>
      </c>
      <c r="B96" s="213"/>
      <c r="C96" s="68">
        <v>900</v>
      </c>
      <c r="D96" s="226"/>
      <c r="E96" s="226"/>
      <c r="F96" s="69"/>
      <c r="G96" s="214"/>
      <c r="H96" s="214"/>
    </row>
    <row r="97" spans="1:8" ht="12" customHeight="1">
      <c r="A97" s="213" t="s">
        <v>201</v>
      </c>
      <c r="B97" s="213"/>
      <c r="C97" s="68">
        <v>1000</v>
      </c>
      <c r="D97" s="226"/>
      <c r="E97" s="226"/>
      <c r="F97" s="69"/>
      <c r="G97" s="215"/>
      <c r="H97" s="215"/>
    </row>
    <row r="98" spans="1:8" ht="12" customHeight="1">
      <c r="A98" s="213" t="s">
        <v>124</v>
      </c>
      <c r="B98" s="213"/>
      <c r="C98" s="68">
        <v>1100</v>
      </c>
      <c r="D98" s="226"/>
      <c r="E98" s="226"/>
      <c r="F98" s="69"/>
      <c r="G98" s="215"/>
      <c r="H98" s="215"/>
    </row>
    <row r="99" spans="1:8" ht="12" customHeight="1">
      <c r="A99" s="213" t="s">
        <v>202</v>
      </c>
      <c r="B99" s="213"/>
      <c r="C99" s="68">
        <v>1200</v>
      </c>
      <c r="D99" s="214" t="s">
        <v>368</v>
      </c>
      <c r="E99" s="214"/>
      <c r="F99" s="185">
        <v>0.1424</v>
      </c>
      <c r="G99" s="215"/>
      <c r="H99" s="215"/>
    </row>
    <row r="100" spans="1:8" ht="12" customHeight="1">
      <c r="A100" s="213" t="s">
        <v>183</v>
      </c>
      <c r="B100" s="213"/>
      <c r="C100" s="68"/>
      <c r="D100" s="226"/>
      <c r="E100" s="226"/>
      <c r="F100" s="185"/>
      <c r="G100" s="215"/>
      <c r="H100" s="215"/>
    </row>
    <row r="101" spans="1:8" ht="23.25" customHeight="1">
      <c r="A101" s="213" t="s">
        <v>125</v>
      </c>
      <c r="B101" s="213"/>
      <c r="C101" s="68">
        <v>1210</v>
      </c>
      <c r="D101" s="214" t="s">
        <v>369</v>
      </c>
      <c r="E101" s="214"/>
      <c r="F101" s="185">
        <v>0.1311</v>
      </c>
      <c r="G101" s="215"/>
      <c r="H101" s="215"/>
    </row>
    <row r="102" spans="1:8" ht="12">
      <c r="A102" s="213" t="s">
        <v>126</v>
      </c>
      <c r="B102" s="213"/>
      <c r="C102" s="68">
        <v>1220</v>
      </c>
      <c r="D102" s="214"/>
      <c r="E102" s="214"/>
      <c r="F102" s="185"/>
      <c r="G102" s="215"/>
      <c r="H102" s="215"/>
    </row>
    <row r="103" spans="1:8" ht="23.25" customHeight="1">
      <c r="A103" s="213" t="s">
        <v>127</v>
      </c>
      <c r="B103" s="213"/>
      <c r="C103" s="68">
        <v>1230</v>
      </c>
      <c r="D103" s="214" t="s">
        <v>370</v>
      </c>
      <c r="E103" s="214"/>
      <c r="F103" s="185">
        <v>0.0113</v>
      </c>
      <c r="G103" s="215"/>
      <c r="H103" s="215"/>
    </row>
    <row r="104" spans="1:8" ht="12" customHeight="1">
      <c r="A104" s="213" t="s">
        <v>188</v>
      </c>
      <c r="B104" s="213"/>
      <c r="C104" s="68">
        <v>1240</v>
      </c>
      <c r="D104" s="214"/>
      <c r="E104" s="214"/>
      <c r="F104" s="185"/>
      <c r="G104" s="215"/>
      <c r="H104" s="215"/>
    </row>
    <row r="105" spans="1:8" ht="26.25" customHeight="1">
      <c r="A105" s="213" t="s">
        <v>203</v>
      </c>
      <c r="B105" s="213"/>
      <c r="C105" s="68">
        <v>1300</v>
      </c>
      <c r="D105" s="214" t="s">
        <v>371</v>
      </c>
      <c r="E105" s="214"/>
      <c r="F105" s="185"/>
      <c r="G105" s="215"/>
      <c r="H105" s="215"/>
    </row>
    <row r="106" spans="1:8" ht="26.25" customHeight="1">
      <c r="A106" s="72"/>
      <c r="B106" s="72"/>
      <c r="C106" s="73"/>
      <c r="D106" s="74"/>
      <c r="E106" s="74"/>
      <c r="F106" s="75"/>
      <c r="G106" s="76"/>
      <c r="H106" s="76"/>
    </row>
    <row r="107" spans="1:8" ht="12.75">
      <c r="A107" s="165"/>
      <c r="B107" s="165"/>
      <c r="C107" s="165"/>
      <c r="D107" s="65"/>
      <c r="E107" s="65"/>
      <c r="F107" s="166"/>
      <c r="G107" s="165"/>
      <c r="H107" s="165"/>
    </row>
    <row r="108" spans="2:8" ht="12.75">
      <c r="B108" s="77" t="s">
        <v>190</v>
      </c>
      <c r="C108" s="165"/>
      <c r="D108" s="65"/>
      <c r="E108" s="227" t="s">
        <v>191</v>
      </c>
      <c r="F108" s="227"/>
      <c r="G108" s="227"/>
      <c r="H108" s="167"/>
    </row>
    <row r="109" spans="1:8" ht="12.75">
      <c r="A109" s="165"/>
      <c r="B109" s="56"/>
      <c r="C109" s="78" t="s">
        <v>192</v>
      </c>
      <c r="D109" s="79"/>
      <c r="E109" s="65"/>
      <c r="F109" s="166"/>
      <c r="G109" s="165"/>
      <c r="H109" s="167"/>
    </row>
    <row r="110" spans="1:8" ht="12.75">
      <c r="A110" s="165"/>
      <c r="B110" s="165"/>
      <c r="C110" s="165"/>
      <c r="D110" s="65"/>
      <c r="E110" s="65"/>
      <c r="F110" s="166"/>
      <c r="G110" s="165"/>
      <c r="H110" s="167"/>
    </row>
    <row r="111" spans="2:8" ht="24">
      <c r="B111" s="77" t="s">
        <v>193</v>
      </c>
      <c r="C111" s="165"/>
      <c r="D111" s="65"/>
      <c r="E111" s="227" t="s">
        <v>288</v>
      </c>
      <c r="F111" s="227"/>
      <c r="G111" s="227"/>
      <c r="H111" s="167"/>
    </row>
    <row r="112" spans="1:8" ht="12.75">
      <c r="A112" s="165"/>
      <c r="B112" s="52"/>
      <c r="C112" s="78" t="s">
        <v>192</v>
      </c>
      <c r="D112" s="79"/>
      <c r="E112" s="65"/>
      <c r="F112" s="166"/>
      <c r="G112" s="165"/>
      <c r="H112" s="167"/>
    </row>
    <row r="113" spans="2:6" ht="12">
      <c r="B113" s="57"/>
      <c r="C113" s="58"/>
      <c r="D113" s="59"/>
      <c r="E113" s="59"/>
      <c r="F113" s="60"/>
    </row>
    <row r="114" spans="2:6" ht="12">
      <c r="B114" s="57"/>
      <c r="C114" s="58"/>
      <c r="D114" s="59"/>
      <c r="E114" s="59"/>
      <c r="F114" s="60"/>
    </row>
    <row r="115" spans="2:6" ht="12">
      <c r="B115" s="57"/>
      <c r="C115" s="58"/>
      <c r="D115" s="59"/>
      <c r="E115" s="59"/>
      <c r="F115" s="60"/>
    </row>
    <row r="117" ht="12">
      <c r="B117" s="52"/>
    </row>
    <row r="118" ht="12">
      <c r="B118" s="52"/>
    </row>
    <row r="119" ht="12">
      <c r="B119" s="52"/>
    </row>
    <row r="120" ht="12">
      <c r="B120" s="52"/>
    </row>
    <row r="121" ht="12">
      <c r="B121" s="52"/>
    </row>
    <row r="122" ht="12">
      <c r="B122" s="52"/>
    </row>
    <row r="123" ht="12">
      <c r="B123" s="52"/>
    </row>
    <row r="124" ht="12">
      <c r="B124" s="52"/>
    </row>
    <row r="125" ht="12">
      <c r="B125" s="52"/>
    </row>
  </sheetData>
  <mergeCells count="292">
    <mergeCell ref="E108:G108"/>
    <mergeCell ref="E111:G111"/>
    <mergeCell ref="A66:B66"/>
    <mergeCell ref="D66:E66"/>
    <mergeCell ref="G66:H66"/>
    <mergeCell ref="A104:B104"/>
    <mergeCell ref="D104:E104"/>
    <mergeCell ref="G104:H104"/>
    <mergeCell ref="A105:B105"/>
    <mergeCell ref="D105:E105"/>
    <mergeCell ref="G105:H105"/>
    <mergeCell ref="A102:B102"/>
    <mergeCell ref="D102:E102"/>
    <mergeCell ref="G102:H102"/>
    <mergeCell ref="A103:B103"/>
    <mergeCell ref="D103:E103"/>
    <mergeCell ref="G103:H103"/>
    <mergeCell ref="A100:B100"/>
    <mergeCell ref="D100:E100"/>
    <mergeCell ref="G100:H100"/>
    <mergeCell ref="A101:B101"/>
    <mergeCell ref="D101:E101"/>
    <mergeCell ref="G101:H101"/>
    <mergeCell ref="A98:B98"/>
    <mergeCell ref="D98:E98"/>
    <mergeCell ref="G98:H98"/>
    <mergeCell ref="A99:B99"/>
    <mergeCell ref="D99:E99"/>
    <mergeCell ref="G99:H99"/>
    <mergeCell ref="G96:H96"/>
    <mergeCell ref="A97:B97"/>
    <mergeCell ref="D97:E97"/>
    <mergeCell ref="G97:H97"/>
    <mergeCell ref="A96:B96"/>
    <mergeCell ref="D96:E96"/>
    <mergeCell ref="G94:H94"/>
    <mergeCell ref="A95:B95"/>
    <mergeCell ref="D95:E95"/>
    <mergeCell ref="G95:H95"/>
    <mergeCell ref="A94:B94"/>
    <mergeCell ref="D94:E94"/>
    <mergeCell ref="A92:B92"/>
    <mergeCell ref="D92:E92"/>
    <mergeCell ref="G92:H92"/>
    <mergeCell ref="A93:B93"/>
    <mergeCell ref="D93:E93"/>
    <mergeCell ref="G93:H93"/>
    <mergeCell ref="A90:B90"/>
    <mergeCell ref="D90:E90"/>
    <mergeCell ref="G90:H90"/>
    <mergeCell ref="A91:B91"/>
    <mergeCell ref="D91:E91"/>
    <mergeCell ref="G91:H91"/>
    <mergeCell ref="A88:B88"/>
    <mergeCell ref="D88:E88"/>
    <mergeCell ref="G88:H88"/>
    <mergeCell ref="A89:B89"/>
    <mergeCell ref="D89:E89"/>
    <mergeCell ref="G89:H89"/>
    <mergeCell ref="A86:B86"/>
    <mergeCell ref="D86:E86"/>
    <mergeCell ref="G86:H86"/>
    <mergeCell ref="A87:B87"/>
    <mergeCell ref="D87:E87"/>
    <mergeCell ref="G87:H87"/>
    <mergeCell ref="A84:B84"/>
    <mergeCell ref="D84:E84"/>
    <mergeCell ref="G84:H84"/>
    <mergeCell ref="A85:B85"/>
    <mergeCell ref="D85:E85"/>
    <mergeCell ref="G85:H85"/>
    <mergeCell ref="A82:B82"/>
    <mergeCell ref="D82:E82"/>
    <mergeCell ref="G82:H82"/>
    <mergeCell ref="A83:B83"/>
    <mergeCell ref="D83:E83"/>
    <mergeCell ref="G83:H83"/>
    <mergeCell ref="A80:B80"/>
    <mergeCell ref="D80:E80"/>
    <mergeCell ref="G80:H80"/>
    <mergeCell ref="A81:B81"/>
    <mergeCell ref="D81:E81"/>
    <mergeCell ref="G81:H81"/>
    <mergeCell ref="A42:B42"/>
    <mergeCell ref="D42:E42"/>
    <mergeCell ref="G42:H42"/>
    <mergeCell ref="A39:B39"/>
    <mergeCell ref="G40:H40"/>
    <mergeCell ref="G41:H41"/>
    <mergeCell ref="A41:B41"/>
    <mergeCell ref="D41:E41"/>
    <mergeCell ref="A40:B40"/>
    <mergeCell ref="D40:E40"/>
    <mergeCell ref="A76:B76"/>
    <mergeCell ref="D76:E76"/>
    <mergeCell ref="G76:H76"/>
    <mergeCell ref="G77:H77"/>
    <mergeCell ref="A77:B77"/>
    <mergeCell ref="D77:E77"/>
    <mergeCell ref="A79:B79"/>
    <mergeCell ref="D79:E79"/>
    <mergeCell ref="G79:H79"/>
    <mergeCell ref="A78:B78"/>
    <mergeCell ref="D78:E78"/>
    <mergeCell ref="G78:H78"/>
    <mergeCell ref="A74:B74"/>
    <mergeCell ref="D74:E74"/>
    <mergeCell ref="G74:H74"/>
    <mergeCell ref="A75:B75"/>
    <mergeCell ref="D75:E75"/>
    <mergeCell ref="G75:H75"/>
    <mergeCell ref="A72:B72"/>
    <mergeCell ref="D72:E72"/>
    <mergeCell ref="G72:H72"/>
    <mergeCell ref="A73:B73"/>
    <mergeCell ref="D73:E73"/>
    <mergeCell ref="G73:H73"/>
    <mergeCell ref="A70:B70"/>
    <mergeCell ref="D70:E70"/>
    <mergeCell ref="G70:H70"/>
    <mergeCell ref="A71:B71"/>
    <mergeCell ref="D71:E71"/>
    <mergeCell ref="G71:H71"/>
    <mergeCell ref="A68:B68"/>
    <mergeCell ref="D68:E68"/>
    <mergeCell ref="G68:H68"/>
    <mergeCell ref="A69:B69"/>
    <mergeCell ref="D69:E69"/>
    <mergeCell ref="G69:H69"/>
    <mergeCell ref="A64:B64"/>
    <mergeCell ref="D64:E64"/>
    <mergeCell ref="G64:H64"/>
    <mergeCell ref="A67:B67"/>
    <mergeCell ref="D67:E67"/>
    <mergeCell ref="G67:H67"/>
    <mergeCell ref="A65:B65"/>
    <mergeCell ref="D65:E65"/>
    <mergeCell ref="G65:H65"/>
    <mergeCell ref="A62:B62"/>
    <mergeCell ref="D62:E62"/>
    <mergeCell ref="G62:H62"/>
    <mergeCell ref="A63:B63"/>
    <mergeCell ref="D63:E63"/>
    <mergeCell ref="G63:H63"/>
    <mergeCell ref="A60:B60"/>
    <mergeCell ref="D60:E60"/>
    <mergeCell ref="G60:H60"/>
    <mergeCell ref="A61:B61"/>
    <mergeCell ref="D61:E61"/>
    <mergeCell ref="G61:H61"/>
    <mergeCell ref="A58:B58"/>
    <mergeCell ref="D58:E58"/>
    <mergeCell ref="G58:H58"/>
    <mergeCell ref="A59:B59"/>
    <mergeCell ref="D59:E59"/>
    <mergeCell ref="G59:H59"/>
    <mergeCell ref="G56:H56"/>
    <mergeCell ref="A57:B57"/>
    <mergeCell ref="D57:E57"/>
    <mergeCell ref="G57:H57"/>
    <mergeCell ref="A52:B52"/>
    <mergeCell ref="D52:E52"/>
    <mergeCell ref="A56:B56"/>
    <mergeCell ref="D56:E56"/>
    <mergeCell ref="A53:B53"/>
    <mergeCell ref="A55:B55"/>
    <mergeCell ref="D55:E55"/>
    <mergeCell ref="G55:H55"/>
    <mergeCell ref="G49:H49"/>
    <mergeCell ref="D53:E53"/>
    <mergeCell ref="G53:H53"/>
    <mergeCell ref="G52:H52"/>
    <mergeCell ref="A50:B50"/>
    <mergeCell ref="D50:E50"/>
    <mergeCell ref="G50:H50"/>
    <mergeCell ref="A51:B51"/>
    <mergeCell ref="D51:E51"/>
    <mergeCell ref="G51:H51"/>
    <mergeCell ref="A48:B48"/>
    <mergeCell ref="D48:E48"/>
    <mergeCell ref="A49:B49"/>
    <mergeCell ref="D49:E49"/>
    <mergeCell ref="G44:H44"/>
    <mergeCell ref="A43:B43"/>
    <mergeCell ref="D43:E43"/>
    <mergeCell ref="A44:B44"/>
    <mergeCell ref="D44:E44"/>
    <mergeCell ref="G43:H43"/>
    <mergeCell ref="G39:H39"/>
    <mergeCell ref="A37:B37"/>
    <mergeCell ref="D37:E37"/>
    <mergeCell ref="G36:H36"/>
    <mergeCell ref="A36:B36"/>
    <mergeCell ref="D36:E36"/>
    <mergeCell ref="A38:B38"/>
    <mergeCell ref="D38:E38"/>
    <mergeCell ref="G37:H37"/>
    <mergeCell ref="G38:H38"/>
    <mergeCell ref="A31:B31"/>
    <mergeCell ref="D31:E31"/>
    <mergeCell ref="G31:H31"/>
    <mergeCell ref="A33:B33"/>
    <mergeCell ref="D33:E33"/>
    <mergeCell ref="G33:H33"/>
    <mergeCell ref="A32:B32"/>
    <mergeCell ref="D32:E32"/>
    <mergeCell ref="G32:H32"/>
    <mergeCell ref="A29:B29"/>
    <mergeCell ref="D29:E29"/>
    <mergeCell ref="G29:H29"/>
    <mergeCell ref="A30:B30"/>
    <mergeCell ref="D30:E30"/>
    <mergeCell ref="G30:H30"/>
    <mergeCell ref="A27:B27"/>
    <mergeCell ref="D27:E27"/>
    <mergeCell ref="G27:H27"/>
    <mergeCell ref="A28:B28"/>
    <mergeCell ref="D28:E28"/>
    <mergeCell ref="G28:H28"/>
    <mergeCell ref="A25:B25"/>
    <mergeCell ref="D25:E25"/>
    <mergeCell ref="G25:H25"/>
    <mergeCell ref="A26:B26"/>
    <mergeCell ref="D26:E26"/>
    <mergeCell ref="G26:H26"/>
    <mergeCell ref="A23:B23"/>
    <mergeCell ref="D23:E23"/>
    <mergeCell ref="G23:H23"/>
    <mergeCell ref="A24:B24"/>
    <mergeCell ref="D24:E24"/>
    <mergeCell ref="G24:H24"/>
    <mergeCell ref="A21:B21"/>
    <mergeCell ref="D21:E21"/>
    <mergeCell ref="G21:H21"/>
    <mergeCell ref="A22:B22"/>
    <mergeCell ref="D22:E22"/>
    <mergeCell ref="G22:H22"/>
    <mergeCell ref="A19:B19"/>
    <mergeCell ref="D19:E19"/>
    <mergeCell ref="G19:H19"/>
    <mergeCell ref="A20:B20"/>
    <mergeCell ref="D20:E20"/>
    <mergeCell ref="G20:H20"/>
    <mergeCell ref="A17:B17"/>
    <mergeCell ref="D17:E17"/>
    <mergeCell ref="G17:H17"/>
    <mergeCell ref="A18:B18"/>
    <mergeCell ref="D18:E18"/>
    <mergeCell ref="G18:H18"/>
    <mergeCell ref="A15:B15"/>
    <mergeCell ref="D15:E15"/>
    <mergeCell ref="G15:H15"/>
    <mergeCell ref="A16:B16"/>
    <mergeCell ref="D16:E16"/>
    <mergeCell ref="G16:H16"/>
    <mergeCell ref="A13:B13"/>
    <mergeCell ref="D13:E13"/>
    <mergeCell ref="G13:H13"/>
    <mergeCell ref="A14:B14"/>
    <mergeCell ref="D14:E14"/>
    <mergeCell ref="G14:H14"/>
    <mergeCell ref="A11:B11"/>
    <mergeCell ref="D11:E11"/>
    <mergeCell ref="G11:H11"/>
    <mergeCell ref="A12:B12"/>
    <mergeCell ref="D12:E12"/>
    <mergeCell ref="G12:H12"/>
    <mergeCell ref="A1:H1"/>
    <mergeCell ref="A2:H2"/>
    <mergeCell ref="A10:B10"/>
    <mergeCell ref="D10:E10"/>
    <mergeCell ref="G10:H10"/>
    <mergeCell ref="A45:B45"/>
    <mergeCell ref="D45:E45"/>
    <mergeCell ref="G45:H45"/>
    <mergeCell ref="A34:B34"/>
    <mergeCell ref="D34:E34"/>
    <mergeCell ref="G34:H34"/>
    <mergeCell ref="A35:B35"/>
    <mergeCell ref="D35:E35"/>
    <mergeCell ref="G35:H35"/>
    <mergeCell ref="D39:E39"/>
    <mergeCell ref="A46:B46"/>
    <mergeCell ref="D46:E46"/>
    <mergeCell ref="G46:H46"/>
    <mergeCell ref="A54:B54"/>
    <mergeCell ref="D54:E54"/>
    <mergeCell ref="G54:H54"/>
    <mergeCell ref="A47:B47"/>
    <mergeCell ref="D47:E47"/>
    <mergeCell ref="G47:H47"/>
    <mergeCell ref="G48:H48"/>
  </mergeCells>
  <printOptions/>
  <pageMargins left="0.35433070866141736" right="0.2362204724409449" top="0.2362204724409449" bottom="0.2362204724409449" header="0.2362204724409449" footer="0.1968503937007874"/>
  <pageSetup horizontalDpi="600" verticalDpi="600" orientation="portrait" paperSize="9" scale="93" r:id="rId1"/>
  <rowBreaks count="1" manualBreakCount="1"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="110" zoomScaleNormal="110" workbookViewId="0" topLeftCell="B1">
      <selection activeCell="C7" sqref="C7"/>
    </sheetView>
  </sheetViews>
  <sheetFormatPr defaultColWidth="9.140625" defaultRowHeight="12.75"/>
  <cols>
    <col min="1" max="1" width="0.5625" style="6" hidden="1" customWidth="1"/>
    <col min="2" max="2" width="44.57421875" style="6" customWidth="1"/>
    <col min="3" max="3" width="21.421875" style="6" customWidth="1"/>
    <col min="4" max="4" width="17.421875" style="6" customWidth="1"/>
    <col min="5" max="5" width="18.00390625" style="6" customWidth="1"/>
    <col min="6" max="6" width="24.8515625" style="6" customWidth="1"/>
    <col min="7" max="7" width="13.00390625" style="6" customWidth="1"/>
    <col min="8" max="8" width="13.140625" style="6" customWidth="1"/>
    <col min="9" max="16384" width="9.140625" style="6" customWidth="1"/>
  </cols>
  <sheetData>
    <row r="1" ht="12">
      <c r="C1" s="95" t="s">
        <v>208</v>
      </c>
    </row>
    <row r="2" ht="12">
      <c r="C2" s="95" t="s">
        <v>209</v>
      </c>
    </row>
    <row r="3" ht="12">
      <c r="C3" s="120" t="s">
        <v>372</v>
      </c>
    </row>
    <row r="4" ht="12">
      <c r="C4" s="120"/>
    </row>
    <row r="5" ht="12">
      <c r="C5" s="161" t="s">
        <v>181</v>
      </c>
    </row>
    <row r="6" ht="12">
      <c r="C6" s="124" t="s">
        <v>226</v>
      </c>
    </row>
    <row r="7" ht="12">
      <c r="C7" s="162" t="s">
        <v>182</v>
      </c>
    </row>
    <row r="8" ht="12">
      <c r="C8" s="124" t="s">
        <v>227</v>
      </c>
    </row>
    <row r="9" ht="12">
      <c r="C9" s="124" t="s">
        <v>228</v>
      </c>
    </row>
    <row r="10" ht="12">
      <c r="C10" s="124"/>
    </row>
    <row r="11" ht="12">
      <c r="B11" s="6" t="s">
        <v>143</v>
      </c>
    </row>
    <row r="12" ht="12.75" thickBot="1"/>
    <row r="13" spans="2:6" ht="24.75" thickBot="1">
      <c r="B13" s="13" t="s">
        <v>149</v>
      </c>
      <c r="C13" s="13" t="s">
        <v>148</v>
      </c>
      <c r="D13" s="13" t="s">
        <v>147</v>
      </c>
      <c r="E13" s="13" t="s">
        <v>146</v>
      </c>
      <c r="F13" s="13" t="s">
        <v>145</v>
      </c>
    </row>
    <row r="14" spans="2:6" ht="12.75" thickBot="1">
      <c r="B14" s="10">
        <v>1</v>
      </c>
      <c r="C14" s="11">
        <v>2</v>
      </c>
      <c r="D14" s="11">
        <v>3</v>
      </c>
      <c r="E14" s="11">
        <v>4</v>
      </c>
      <c r="F14" s="11">
        <v>5</v>
      </c>
    </row>
    <row r="15" spans="2:6" ht="12.75" thickBot="1">
      <c r="B15" s="10" t="s">
        <v>169</v>
      </c>
      <c r="C15" s="11" t="s">
        <v>169</v>
      </c>
      <c r="D15" s="11" t="s">
        <v>169</v>
      </c>
      <c r="E15" s="11" t="s">
        <v>169</v>
      </c>
      <c r="F15" s="11" t="s">
        <v>169</v>
      </c>
    </row>
    <row r="17" ht="12">
      <c r="B17" s="6" t="s">
        <v>144</v>
      </c>
    </row>
    <row r="18" ht="6" customHeight="1"/>
    <row r="19" ht="12">
      <c r="B19" s="6" t="s">
        <v>206</v>
      </c>
    </row>
    <row r="20" ht="12.75" thickBot="1"/>
    <row r="21" spans="2:8" ht="60.75" thickBot="1">
      <c r="B21" s="8" t="s">
        <v>150</v>
      </c>
      <c r="C21" s="9" t="s">
        <v>151</v>
      </c>
      <c r="D21" s="9" t="s">
        <v>108</v>
      </c>
      <c r="E21" s="9" t="s">
        <v>152</v>
      </c>
      <c r="F21" s="9" t="s">
        <v>153</v>
      </c>
      <c r="G21" s="9" t="s">
        <v>154</v>
      </c>
      <c r="H21" s="9" t="s">
        <v>155</v>
      </c>
    </row>
    <row r="22" spans="2:8" ht="12.75" thickBot="1"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4">
        <v>6</v>
      </c>
      <c r="H22" s="14">
        <v>7</v>
      </c>
    </row>
    <row r="23" spans="1:8" ht="12.75" thickBot="1">
      <c r="A23" s="96"/>
      <c r="B23" s="14" t="s">
        <v>169</v>
      </c>
      <c r="C23" s="14" t="s">
        <v>169</v>
      </c>
      <c r="D23" s="14" t="s">
        <v>169</v>
      </c>
      <c r="E23" s="14" t="s">
        <v>169</v>
      </c>
      <c r="F23" s="14" t="s">
        <v>169</v>
      </c>
      <c r="G23" s="14" t="s">
        <v>169</v>
      </c>
      <c r="H23" s="14" t="s">
        <v>169</v>
      </c>
    </row>
    <row r="25" ht="12">
      <c r="B25" s="6" t="s">
        <v>207</v>
      </c>
    </row>
    <row r="26" ht="12.75" thickBot="1"/>
    <row r="27" spans="2:8" ht="60">
      <c r="B27" s="8" t="s">
        <v>150</v>
      </c>
      <c r="C27" s="9" t="s">
        <v>156</v>
      </c>
      <c r="D27" s="9" t="s">
        <v>157</v>
      </c>
      <c r="E27" s="9" t="s">
        <v>158</v>
      </c>
      <c r="F27" s="9" t="s">
        <v>159</v>
      </c>
      <c r="G27" s="9" t="s">
        <v>154</v>
      </c>
      <c r="H27" s="9" t="s">
        <v>160</v>
      </c>
    </row>
    <row r="28" spans="2:8" ht="12.75" thickBot="1">
      <c r="B28" s="10">
        <v>1</v>
      </c>
      <c r="C28" s="11">
        <v>2</v>
      </c>
      <c r="D28" s="11">
        <v>3</v>
      </c>
      <c r="E28" s="11">
        <v>4</v>
      </c>
      <c r="F28" s="11">
        <v>5</v>
      </c>
      <c r="G28" s="11">
        <v>6</v>
      </c>
      <c r="H28" s="11">
        <v>7</v>
      </c>
    </row>
    <row r="29" spans="2:8" ht="12.75" thickBot="1">
      <c r="B29" s="10" t="s">
        <v>169</v>
      </c>
      <c r="C29" s="11" t="s">
        <v>169</v>
      </c>
      <c r="D29" s="11" t="s">
        <v>169</v>
      </c>
      <c r="E29" s="11" t="s">
        <v>169</v>
      </c>
      <c r="F29" s="11" t="s">
        <v>169</v>
      </c>
      <c r="G29" s="11" t="s">
        <v>169</v>
      </c>
      <c r="H29" s="11" t="s">
        <v>169</v>
      </c>
    </row>
    <row r="31" ht="12">
      <c r="B31" s="6" t="s">
        <v>106</v>
      </c>
    </row>
    <row r="32" ht="12">
      <c r="B32" s="6" t="s">
        <v>107</v>
      </c>
    </row>
    <row r="33" ht="12">
      <c r="B33" s="6" t="s">
        <v>63</v>
      </c>
    </row>
    <row r="35" ht="12">
      <c r="B35" s="6" t="s">
        <v>64</v>
      </c>
    </row>
    <row r="36" ht="12">
      <c r="B36" s="6" t="s">
        <v>65</v>
      </c>
    </row>
    <row r="37" ht="12">
      <c r="B37" s="6" t="s">
        <v>281</v>
      </c>
    </row>
    <row r="38" ht="12">
      <c r="B38" s="6" t="s">
        <v>63</v>
      </c>
    </row>
  </sheetData>
  <printOptions/>
  <pageMargins left="0.2362204724409449" right="0.2362204724409449" top="0.2362204724409449" bottom="0.1968503937007874" header="0.2362204724409449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6"/>
  <sheetViews>
    <sheetView workbookViewId="0" topLeftCell="A1">
      <selection activeCell="F16" sqref="F16"/>
    </sheetView>
  </sheetViews>
  <sheetFormatPr defaultColWidth="9.140625" defaultRowHeight="12.75"/>
  <cols>
    <col min="1" max="1" width="2.00390625" style="6" customWidth="1"/>
    <col min="2" max="2" width="45.140625" style="6" customWidth="1"/>
    <col min="3" max="3" width="6.8515625" style="6" customWidth="1"/>
    <col min="4" max="4" width="15.7109375" style="6" customWidth="1"/>
    <col min="5" max="5" width="15.8515625" style="28" customWidth="1"/>
    <col min="6" max="6" width="13.421875" style="6" customWidth="1"/>
    <col min="7" max="7" width="5.8515625" style="6" customWidth="1"/>
    <col min="8" max="16384" width="9.140625" style="6" customWidth="1"/>
  </cols>
  <sheetData>
    <row r="1" ht="12">
      <c r="C1" s="95" t="s">
        <v>215</v>
      </c>
    </row>
    <row r="2" ht="12">
      <c r="C2" s="95" t="s">
        <v>210</v>
      </c>
    </row>
    <row r="3" ht="12">
      <c r="C3" s="7"/>
    </row>
    <row r="4" ht="12">
      <c r="C4" s="161" t="s">
        <v>181</v>
      </c>
    </row>
    <row r="5" ht="12">
      <c r="C5" s="124" t="s">
        <v>226</v>
      </c>
    </row>
    <row r="6" ht="12">
      <c r="C6" s="162" t="s">
        <v>182</v>
      </c>
    </row>
    <row r="7" ht="12">
      <c r="C7" s="124" t="s">
        <v>227</v>
      </c>
    </row>
    <row r="8" ht="12">
      <c r="C8" s="124" t="s">
        <v>228</v>
      </c>
    </row>
    <row r="9" ht="12.75" thickBot="1"/>
    <row r="10" spans="2:5" ht="12" customHeight="1">
      <c r="B10" s="203" t="s">
        <v>128</v>
      </c>
      <c r="C10" s="181" t="s">
        <v>129</v>
      </c>
      <c r="D10" s="228" t="s">
        <v>293</v>
      </c>
      <c r="E10" s="187" t="s">
        <v>373</v>
      </c>
    </row>
    <row r="11" spans="2:5" ht="12.75" thickBot="1">
      <c r="B11" s="211"/>
      <c r="C11" s="17" t="s">
        <v>93</v>
      </c>
      <c r="D11" s="229"/>
      <c r="E11" s="30"/>
    </row>
    <row r="12" spans="2:5" ht="12.75" thickBot="1">
      <c r="B12" s="14">
        <v>1</v>
      </c>
      <c r="C12" s="14">
        <v>2</v>
      </c>
      <c r="D12" s="25">
        <v>4</v>
      </c>
      <c r="E12" s="14">
        <v>4</v>
      </c>
    </row>
    <row r="13" spans="2:5" ht="51.75" customHeight="1">
      <c r="B13" s="29" t="s">
        <v>133</v>
      </c>
      <c r="C13" s="29">
        <v>100</v>
      </c>
      <c r="D13" s="80">
        <v>34485.70567</v>
      </c>
      <c r="E13" s="45">
        <v>60016.4405</v>
      </c>
    </row>
    <row r="14" spans="2:5" ht="12.75" thickBot="1">
      <c r="B14" s="33" t="s">
        <v>130</v>
      </c>
      <c r="C14" s="81"/>
      <c r="D14" s="83"/>
      <c r="E14" s="37"/>
    </row>
    <row r="15" spans="2:5" ht="26.25" customHeight="1" thickBot="1">
      <c r="B15" s="29" t="s">
        <v>134</v>
      </c>
      <c r="C15" s="8">
        <v>110</v>
      </c>
      <c r="D15" s="85">
        <v>34362.46722</v>
      </c>
      <c r="E15" s="45">
        <v>54336.63093</v>
      </c>
    </row>
    <row r="16" spans="2:5" ht="60.75" thickBot="1">
      <c r="B16" s="13" t="s">
        <v>135</v>
      </c>
      <c r="C16" s="13">
        <v>120</v>
      </c>
      <c r="D16" s="87">
        <v>62.39839</v>
      </c>
      <c r="E16" s="86">
        <v>5618.96951</v>
      </c>
    </row>
    <row r="17" spans="2:5" ht="36.75" thickBot="1">
      <c r="B17" s="13" t="s">
        <v>136</v>
      </c>
      <c r="C17" s="13">
        <v>130</v>
      </c>
      <c r="D17" s="170">
        <v>60.84006</v>
      </c>
      <c r="E17" s="170">
        <v>60.84006</v>
      </c>
    </row>
    <row r="18" spans="2:5" ht="60.75" thickBot="1">
      <c r="B18" s="13" t="s">
        <v>137</v>
      </c>
      <c r="C18" s="13">
        <v>140</v>
      </c>
      <c r="D18" s="87">
        <v>0</v>
      </c>
      <c r="E18" s="86">
        <v>0</v>
      </c>
    </row>
    <row r="19" spans="2:5" ht="13.5" customHeight="1" thickBot="1">
      <c r="B19" s="13" t="s">
        <v>131</v>
      </c>
      <c r="C19" s="13">
        <v>150</v>
      </c>
      <c r="D19" s="90">
        <v>0</v>
      </c>
      <c r="E19" s="89">
        <v>0</v>
      </c>
    </row>
    <row r="20" spans="2:5" ht="36.75" customHeight="1">
      <c r="B20" s="29" t="s">
        <v>138</v>
      </c>
      <c r="C20" s="8">
        <v>200</v>
      </c>
      <c r="D20" s="88">
        <v>698</v>
      </c>
      <c r="E20" s="84">
        <v>1261</v>
      </c>
    </row>
    <row r="21" spans="2:5" ht="12.75" thickBot="1">
      <c r="B21" s="33" t="s">
        <v>130</v>
      </c>
      <c r="C21" s="81"/>
      <c r="D21" s="83"/>
      <c r="E21" s="82"/>
    </row>
    <row r="22" spans="2:5" ht="24.75" thickBot="1">
      <c r="B22" s="29" t="s">
        <v>139</v>
      </c>
      <c r="C22" s="8">
        <v>210</v>
      </c>
      <c r="D22" s="88">
        <v>691</v>
      </c>
      <c r="E22" s="84">
        <v>1250</v>
      </c>
    </row>
    <row r="23" spans="2:5" ht="60.75" thickBot="1">
      <c r="B23" s="13" t="s">
        <v>140</v>
      </c>
      <c r="C23" s="8">
        <v>220</v>
      </c>
      <c r="D23" s="88">
        <v>4</v>
      </c>
      <c r="E23" s="84">
        <v>8</v>
      </c>
    </row>
    <row r="24" spans="2:5" ht="36.75" thickBot="1">
      <c r="B24" s="13" t="s">
        <v>141</v>
      </c>
      <c r="C24" s="13">
        <v>230</v>
      </c>
      <c r="D24" s="90">
        <v>1</v>
      </c>
      <c r="E24" s="89">
        <v>1</v>
      </c>
    </row>
    <row r="25" spans="2:5" ht="60.75" thickBot="1">
      <c r="B25" s="13" t="s">
        <v>142</v>
      </c>
      <c r="C25" s="13">
        <v>240</v>
      </c>
      <c r="D25" s="90">
        <v>2</v>
      </c>
      <c r="E25" s="89">
        <v>2</v>
      </c>
    </row>
    <row r="26" spans="2:5" ht="12.75" thickBot="1">
      <c r="B26" s="13" t="s">
        <v>132</v>
      </c>
      <c r="C26" s="13">
        <v>250</v>
      </c>
      <c r="D26" s="90">
        <v>0</v>
      </c>
      <c r="E26" s="89">
        <v>0</v>
      </c>
    </row>
    <row r="27" spans="2:6" ht="12">
      <c r="B27" s="91"/>
      <c r="C27" s="91"/>
      <c r="D27" s="92"/>
      <c r="E27" s="93"/>
      <c r="F27" s="92"/>
    </row>
    <row r="29" ht="12">
      <c r="B29" s="6" t="s">
        <v>106</v>
      </c>
    </row>
    <row r="30" spans="2:4" ht="12">
      <c r="B30" s="6" t="s">
        <v>211</v>
      </c>
      <c r="C30" s="94" t="s">
        <v>214</v>
      </c>
      <c r="D30" s="6" t="s">
        <v>212</v>
      </c>
    </row>
    <row r="31" ht="12">
      <c r="D31" s="6" t="s">
        <v>192</v>
      </c>
    </row>
    <row r="33" ht="12">
      <c r="B33" s="6" t="s">
        <v>64</v>
      </c>
    </row>
    <row r="34" ht="12">
      <c r="B34" s="6" t="s">
        <v>65</v>
      </c>
    </row>
    <row r="35" spans="2:4" ht="12">
      <c r="B35" s="6" t="s">
        <v>213</v>
      </c>
      <c r="C35" s="6" t="s">
        <v>214</v>
      </c>
      <c r="D35" s="6" t="s">
        <v>286</v>
      </c>
    </row>
    <row r="36" ht="12">
      <c r="D36" s="6" t="s">
        <v>192</v>
      </c>
    </row>
  </sheetData>
  <mergeCells count="2">
    <mergeCell ref="B10:B11"/>
    <mergeCell ref="D10:D11"/>
  </mergeCells>
  <printOptions/>
  <pageMargins left="0.6299212598425197" right="0.2362204724409449" top="0.2755905511811024" bottom="0.35433070866141736" header="0.2362204724409449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B1">
      <selection activeCell="B1" sqref="A1:IV16384"/>
    </sheetView>
  </sheetViews>
  <sheetFormatPr defaultColWidth="9.140625" defaultRowHeight="12.75"/>
  <cols>
    <col min="1" max="1" width="6.421875" style="160" customWidth="1"/>
    <col min="2" max="2" width="47.00390625" style="160" customWidth="1"/>
    <col min="3" max="3" width="13.00390625" style="160" customWidth="1"/>
    <col min="4" max="4" width="21.57421875" style="160" customWidth="1"/>
    <col min="5" max="5" width="15.57421875" style="160" bestFit="1" customWidth="1"/>
    <col min="6" max="6" width="16.57421875" style="160" bestFit="1" customWidth="1"/>
    <col min="7" max="7" width="15.57421875" style="160" bestFit="1" customWidth="1"/>
    <col min="8" max="16384" width="9.140625" style="160" customWidth="1"/>
  </cols>
  <sheetData>
    <row r="2" ht="15" customHeight="1">
      <c r="B2" s="3"/>
    </row>
    <row r="3" ht="13.5">
      <c r="B3" s="148" t="s">
        <v>280</v>
      </c>
    </row>
    <row r="4" spans="2:6" ht="13.5">
      <c r="B4" s="231" t="s">
        <v>374</v>
      </c>
      <c r="C4" s="231"/>
      <c r="F4" s="26"/>
    </row>
    <row r="5" spans="1:8" s="107" customFormat="1" ht="12">
      <c r="A5" s="232" t="s">
        <v>181</v>
      </c>
      <c r="B5" s="232"/>
      <c r="C5" s="232"/>
      <c r="D5" s="232"/>
      <c r="E5" s="232"/>
      <c r="F5" s="125"/>
      <c r="G5" s="125"/>
      <c r="H5" s="125"/>
    </row>
    <row r="6" spans="1:8" s="107" customFormat="1" ht="12.75" customHeight="1">
      <c r="A6" s="230" t="s">
        <v>226</v>
      </c>
      <c r="B6" s="230"/>
      <c r="C6" s="230"/>
      <c r="D6" s="230"/>
      <c r="E6" s="230"/>
      <c r="F6" s="52"/>
      <c r="G6" s="52"/>
      <c r="H6" s="52"/>
    </row>
    <row r="7" spans="1:8" s="107" customFormat="1" ht="12">
      <c r="A7" s="233" t="s">
        <v>182</v>
      </c>
      <c r="B7" s="233"/>
      <c r="C7" s="233"/>
      <c r="D7" s="233"/>
      <c r="E7" s="233"/>
      <c r="F7" s="125"/>
      <c r="G7" s="125"/>
      <c r="H7" s="125"/>
    </row>
    <row r="8" spans="1:8" s="107" customFormat="1" ht="12.75" customHeight="1">
      <c r="A8" s="230" t="s">
        <v>227</v>
      </c>
      <c r="B8" s="230"/>
      <c r="C8" s="230"/>
      <c r="D8" s="230"/>
      <c r="E8" s="230"/>
      <c r="F8" s="52"/>
      <c r="G8" s="52"/>
      <c r="H8" s="52"/>
    </row>
    <row r="9" spans="1:8" s="107" customFormat="1" ht="12.75" customHeight="1">
      <c r="A9" s="230" t="s">
        <v>228</v>
      </c>
      <c r="B9" s="230"/>
      <c r="C9" s="230"/>
      <c r="D9" s="230"/>
      <c r="E9" s="230"/>
      <c r="F9" s="52"/>
      <c r="G9" s="52"/>
      <c r="H9" s="52"/>
    </row>
    <row r="10" ht="14.25" thickBot="1">
      <c r="B10" s="1"/>
    </row>
    <row r="11" spans="2:6" ht="25.5" customHeight="1" thickBot="1">
      <c r="B11" s="97" t="s">
        <v>167</v>
      </c>
      <c r="C11" s="97" t="s">
        <v>168</v>
      </c>
      <c r="D11" s="97" t="s">
        <v>164</v>
      </c>
      <c r="F11" s="2"/>
    </row>
    <row r="12" spans="2:7" ht="26.25" thickBot="1">
      <c r="B12" s="98" t="s">
        <v>216</v>
      </c>
      <c r="C12" s="99">
        <v>10</v>
      </c>
      <c r="D12" s="100">
        <v>77007548.51</v>
      </c>
      <c r="E12" s="101"/>
      <c r="F12" s="2"/>
      <c r="G12" s="2"/>
    </row>
    <row r="13" spans="2:7" s="22" customFormat="1" ht="13.5" thickBot="1">
      <c r="B13" s="102" t="s">
        <v>165</v>
      </c>
      <c r="C13" s="103">
        <v>20</v>
      </c>
      <c r="D13" s="100">
        <v>82917439.56</v>
      </c>
      <c r="E13" s="123"/>
      <c r="F13" s="172"/>
      <c r="G13" s="173"/>
    </row>
    <row r="14" spans="2:7" s="22" customFormat="1" ht="13.5" thickBot="1">
      <c r="B14" s="104" t="s">
        <v>166</v>
      </c>
      <c r="C14" s="105">
        <v>30</v>
      </c>
      <c r="D14" s="100">
        <v>14279257.4</v>
      </c>
      <c r="E14" s="123"/>
      <c r="F14" s="173"/>
      <c r="G14" s="173"/>
    </row>
    <row r="15" spans="2:7" s="22" customFormat="1" ht="42" customHeight="1" thickBot="1">
      <c r="B15" s="104" t="s">
        <v>217</v>
      </c>
      <c r="C15" s="105">
        <v>40</v>
      </c>
      <c r="D15" s="100">
        <v>15585888.47</v>
      </c>
      <c r="F15" s="174"/>
      <c r="G15" s="173"/>
    </row>
    <row r="16" spans="2:7" s="22" customFormat="1" ht="39" thickBot="1">
      <c r="B16" s="104" t="s">
        <v>218</v>
      </c>
      <c r="C16" s="105">
        <v>50</v>
      </c>
      <c r="D16" s="100">
        <v>13093644.56</v>
      </c>
      <c r="F16" s="176"/>
      <c r="G16" s="173"/>
    </row>
    <row r="17" spans="2:7" ht="27.75" customHeight="1" thickBot="1">
      <c r="B17" s="104" t="s">
        <v>219</v>
      </c>
      <c r="C17" s="105">
        <v>60</v>
      </c>
      <c r="D17" s="100">
        <v>0</v>
      </c>
      <c r="F17" s="176"/>
      <c r="G17" s="2"/>
    </row>
    <row r="18" spans="2:7" ht="51.75" thickBot="1">
      <c r="B18" s="104" t="s">
        <v>220</v>
      </c>
      <c r="C18" s="105">
        <v>70</v>
      </c>
      <c r="D18" s="100">
        <v>16794537.010000005</v>
      </c>
      <c r="F18" s="176"/>
      <c r="G18" s="2"/>
    </row>
    <row r="19" spans="2:7" ht="26.25" thickBot="1">
      <c r="B19" s="104" t="s">
        <v>221</v>
      </c>
      <c r="C19" s="103">
        <v>80</v>
      </c>
      <c r="D19" s="106">
        <f>D12+D13-D14-D15+D16-D17+D18</f>
        <v>159948023.76999998</v>
      </c>
      <c r="F19" s="176"/>
      <c r="G19" s="175"/>
    </row>
    <row r="20" spans="2:7" ht="13.5">
      <c r="B20" s="1"/>
      <c r="D20" s="176"/>
      <c r="F20" s="176"/>
      <c r="G20" s="27"/>
    </row>
    <row r="21" spans="2:7" ht="13.5">
      <c r="B21" s="1"/>
      <c r="D21" s="4"/>
      <c r="F21" s="2"/>
      <c r="G21" s="2"/>
    </row>
    <row r="22" spans="2:7" ht="12.75">
      <c r="B22" s="107" t="s">
        <v>106</v>
      </c>
      <c r="C22" s="107"/>
      <c r="D22" s="107"/>
      <c r="E22" s="4"/>
      <c r="F22" s="2"/>
      <c r="G22" s="2"/>
    </row>
    <row r="23" spans="2:7" ht="12.75">
      <c r="B23" s="107" t="s">
        <v>222</v>
      </c>
      <c r="C23" s="108"/>
      <c r="D23" s="107" t="s">
        <v>191</v>
      </c>
      <c r="E23" s="189"/>
      <c r="F23" s="2"/>
      <c r="G23" s="175"/>
    </row>
    <row r="24" spans="2:7" ht="12.75">
      <c r="B24" s="107"/>
      <c r="C24" s="109" t="s">
        <v>192</v>
      </c>
      <c r="D24" s="107"/>
      <c r="F24" s="2"/>
      <c r="G24" s="2"/>
    </row>
    <row r="25" spans="2:7" ht="12.75">
      <c r="B25" s="107"/>
      <c r="C25" s="107"/>
      <c r="D25" s="107"/>
      <c r="F25" s="27"/>
      <c r="G25" s="2"/>
    </row>
    <row r="26" spans="2:7" ht="12.75">
      <c r="B26" s="107" t="s">
        <v>64</v>
      </c>
      <c r="C26" s="107"/>
      <c r="D26" s="107"/>
      <c r="F26" s="2"/>
      <c r="G26" s="2"/>
    </row>
    <row r="27" spans="2:7" ht="12.75">
      <c r="B27" s="107" t="s">
        <v>65</v>
      </c>
      <c r="C27" s="107"/>
      <c r="D27" s="107"/>
      <c r="F27" s="2"/>
      <c r="G27" s="2"/>
    </row>
    <row r="28" spans="2:4" ht="12.75">
      <c r="B28" s="107" t="s">
        <v>223</v>
      </c>
      <c r="C28" s="108"/>
      <c r="D28" s="107" t="s">
        <v>287</v>
      </c>
    </row>
    <row r="29" spans="2:4" ht="12.75">
      <c r="B29" s="107"/>
      <c r="C29" s="109" t="s">
        <v>192</v>
      </c>
      <c r="D29" s="107"/>
    </row>
    <row r="30" spans="2:4" ht="12.75">
      <c r="B30" s="107"/>
      <c r="C30" s="107"/>
      <c r="D30" s="107"/>
    </row>
    <row r="31" ht="12.75"/>
    <row r="32" spans="2:6" ht="33.75">
      <c r="B32" s="110" t="s">
        <v>224</v>
      </c>
      <c r="C32" s="108"/>
      <c r="D32" s="111" t="s">
        <v>375</v>
      </c>
      <c r="F32" s="112"/>
    </row>
    <row r="33" spans="2:6" ht="12.75">
      <c r="B33" s="112"/>
      <c r="C33" s="109" t="s">
        <v>192</v>
      </c>
      <c r="D33" s="109"/>
      <c r="E33" s="112"/>
      <c r="F33" s="112"/>
    </row>
    <row r="34" spans="2:6" ht="13.5">
      <c r="B34" s="1"/>
      <c r="F34" s="26"/>
    </row>
    <row r="35" spans="2:4" s="190" customFormat="1" ht="12.75">
      <c r="B35" s="116"/>
      <c r="C35" s="116"/>
      <c r="D35" s="116"/>
    </row>
    <row r="36" spans="2:5" s="190" customFormat="1" ht="12.75">
      <c r="B36" s="115"/>
      <c r="C36" s="191"/>
      <c r="D36" s="113"/>
      <c r="E36" s="192"/>
    </row>
    <row r="37" spans="2:5" s="190" customFormat="1" ht="12.75">
      <c r="B37" s="117"/>
      <c r="C37" s="117"/>
      <c r="D37" s="114"/>
      <c r="E37" s="191"/>
    </row>
    <row r="38" spans="2:5" s="190" customFormat="1" ht="12.75">
      <c r="B38" s="182"/>
      <c r="C38" s="182"/>
      <c r="D38" s="182"/>
      <c r="E38" s="191"/>
    </row>
    <row r="39" spans="2:4" s="190" customFormat="1" ht="12.75">
      <c r="B39" s="183"/>
      <c r="C39" s="183"/>
      <c r="D39" s="172"/>
    </row>
    <row r="40" spans="2:7" s="190" customFormat="1" ht="12.75">
      <c r="B40" s="183"/>
      <c r="C40" s="183"/>
      <c r="D40" s="172"/>
      <c r="E40" s="27"/>
      <c r="F40" s="193"/>
      <c r="G40" s="194"/>
    </row>
    <row r="41" spans="2:4" s="190" customFormat="1" ht="12.75">
      <c r="B41" s="183"/>
      <c r="C41" s="183"/>
      <c r="D41" s="172"/>
    </row>
    <row r="42" spans="2:7" s="190" customFormat="1" ht="12.75">
      <c r="B42" s="183"/>
      <c r="C42" s="183"/>
      <c r="D42" s="172"/>
      <c r="F42" s="193"/>
      <c r="G42" s="193"/>
    </row>
    <row r="43" spans="2:7" s="190" customFormat="1" ht="12.75">
      <c r="B43" s="183"/>
      <c r="C43" s="183"/>
      <c r="D43" s="172"/>
      <c r="G43" s="193"/>
    </row>
    <row r="44" spans="2:6" s="190" customFormat="1" ht="12.75">
      <c r="B44" s="183"/>
      <c r="C44" s="183"/>
      <c r="D44" s="172"/>
      <c r="F44" s="119"/>
    </row>
    <row r="45" spans="2:6" s="190" customFormat="1" ht="12.75">
      <c r="B45" s="183"/>
      <c r="C45" s="183"/>
      <c r="D45" s="184"/>
      <c r="E45" s="194"/>
      <c r="F45" s="194"/>
    </row>
    <row r="46" spans="2:7" s="190" customFormat="1" ht="12.75">
      <c r="B46" s="183"/>
      <c r="C46" s="183"/>
      <c r="D46" s="184"/>
      <c r="F46" s="194"/>
      <c r="G46" s="193"/>
    </row>
    <row r="47" spans="2:4" s="190" customFormat="1" ht="13.5">
      <c r="B47" s="118"/>
      <c r="D47" s="194"/>
    </row>
    <row r="48" s="190" customFormat="1" ht="13.5">
      <c r="B48" s="118"/>
    </row>
    <row r="49" s="190" customFormat="1" ht="13.5">
      <c r="B49" s="118"/>
    </row>
    <row r="50" s="190" customFormat="1" ht="13.5">
      <c r="B50" s="118"/>
    </row>
    <row r="51" s="190" customFormat="1" ht="13.5">
      <c r="B51" s="118"/>
    </row>
    <row r="52" s="190" customFormat="1" ht="13.5">
      <c r="B52" s="118"/>
    </row>
    <row r="53" s="190" customFormat="1" ht="13.5">
      <c r="B53" s="118"/>
    </row>
    <row r="54" s="190" customFormat="1" ht="12.75"/>
    <row r="55" s="190" customFormat="1" ht="12.75"/>
    <row r="56" s="190" customFormat="1" ht="12.75"/>
    <row r="57" s="190" customFormat="1" ht="12.75"/>
    <row r="58" s="190" customFormat="1" ht="12.75"/>
    <row r="59" s="190" customFormat="1" ht="12.75"/>
    <row r="60" s="190" customFormat="1" ht="12.75"/>
    <row r="61" s="190" customFormat="1" ht="12.75"/>
    <row r="62" s="190" customFormat="1" ht="12.75"/>
    <row r="63" s="190" customFormat="1" ht="12.75"/>
    <row r="64" s="190" customFormat="1" ht="12.75"/>
    <row r="65" s="190" customFormat="1" ht="12.75"/>
    <row r="66" s="190" customFormat="1" ht="12.75"/>
    <row r="67" s="190" customFormat="1" ht="12.75"/>
    <row r="68" s="190" customFormat="1" ht="12.75"/>
    <row r="69" s="190" customFormat="1" ht="12.75"/>
    <row r="70" s="190" customFormat="1" ht="12.75"/>
    <row r="71" s="190" customFormat="1" ht="12.75"/>
    <row r="72" s="190" customFormat="1" ht="12.75"/>
    <row r="73" s="190" customFormat="1" ht="12.75"/>
    <row r="74" s="190" customFormat="1" ht="12.75"/>
    <row r="75" s="190" customFormat="1" ht="12.75"/>
    <row r="76" s="190" customFormat="1" ht="12.75"/>
    <row r="77" s="190" customFormat="1" ht="12.75"/>
    <row r="78" s="190" customFormat="1" ht="12.75"/>
    <row r="79" s="190" customFormat="1" ht="12.75"/>
    <row r="80" s="190" customFormat="1" ht="12.75"/>
    <row r="81" s="190" customFormat="1" ht="12.75"/>
    <row r="82" s="190" customFormat="1" ht="12.75"/>
    <row r="83" s="190" customFormat="1" ht="12.75"/>
    <row r="84" s="190" customFormat="1" ht="12.75"/>
    <row r="85" s="190" customFormat="1" ht="12.75"/>
    <row r="86" s="190" customFormat="1" ht="12.75"/>
    <row r="87" s="190" customFormat="1" ht="12.75"/>
    <row r="88" s="190" customFormat="1" ht="12.75"/>
    <row r="89" s="190" customFormat="1" ht="12.75"/>
    <row r="90" s="190" customFormat="1" ht="12.75"/>
    <row r="91" s="190" customFormat="1" ht="12.75"/>
    <row r="92" s="190" customFormat="1" ht="12.75"/>
    <row r="93" s="190" customFormat="1" ht="12.75"/>
    <row r="94" s="190" customFormat="1" ht="12.75"/>
    <row r="95" s="190" customFormat="1" ht="12.75"/>
    <row r="96" s="190" customFormat="1" ht="12.75"/>
    <row r="97" s="190" customFormat="1" ht="12.75"/>
    <row r="98" s="190" customFormat="1" ht="12.75"/>
    <row r="99" s="190" customFormat="1" ht="12.75"/>
    <row r="100" s="190" customFormat="1" ht="12.75"/>
    <row r="101" s="190" customFormat="1" ht="12.75"/>
    <row r="102" s="190" customFormat="1" ht="12.75"/>
    <row r="103" s="190" customFormat="1" ht="12.75"/>
    <row r="104" s="190" customFormat="1" ht="12.75"/>
    <row r="105" s="190" customFormat="1" ht="12.75"/>
    <row r="106" s="190" customFormat="1" ht="12.75"/>
    <row r="107" s="190" customFormat="1" ht="12.75"/>
    <row r="108" s="190" customFormat="1" ht="12.75"/>
    <row r="109" s="190" customFormat="1" ht="12.75"/>
    <row r="110" s="190" customFormat="1" ht="12.75"/>
    <row r="111" s="190" customFormat="1" ht="12.75"/>
    <row r="112" s="190" customFormat="1" ht="12.75"/>
    <row r="113" s="190" customFormat="1" ht="12.75"/>
    <row r="114" s="190" customFormat="1" ht="12.75"/>
    <row r="115" s="190" customFormat="1" ht="12.75"/>
    <row r="116" s="190" customFormat="1" ht="12.75"/>
    <row r="117" s="190" customFormat="1" ht="12.75"/>
    <row r="118" s="190" customFormat="1" ht="12.75"/>
    <row r="119" s="190" customFormat="1" ht="12.75"/>
    <row r="120" s="190" customFormat="1" ht="12.75"/>
    <row r="121" s="190" customFormat="1" ht="12.75"/>
    <row r="122" s="190" customFormat="1" ht="12.75"/>
    <row r="123" s="190" customFormat="1" ht="12.75"/>
    <row r="124" s="190" customFormat="1" ht="12.75"/>
    <row r="125" s="190" customFormat="1" ht="12.75"/>
    <row r="126" s="190" customFormat="1" ht="12.75"/>
    <row r="127" s="190" customFormat="1" ht="12.75"/>
    <row r="128" s="190" customFormat="1" ht="12.75"/>
    <row r="129" s="190" customFormat="1" ht="12.75"/>
    <row r="130" s="190" customFormat="1" ht="12.75"/>
    <row r="131" s="190" customFormat="1" ht="12.75"/>
    <row r="132" s="190" customFormat="1" ht="12.75"/>
    <row r="133" s="190" customFormat="1" ht="12.75"/>
    <row r="134" s="190" customFormat="1" ht="12.75"/>
    <row r="135" s="190" customFormat="1" ht="12.75"/>
    <row r="136" s="190" customFormat="1" ht="12.75"/>
    <row r="137" s="190" customFormat="1" ht="12.75"/>
    <row r="138" s="190" customFormat="1" ht="12.75"/>
    <row r="139" s="190" customFormat="1" ht="12.75"/>
    <row r="140" s="190" customFormat="1" ht="12.75"/>
    <row r="141" s="190" customFormat="1" ht="12.75"/>
    <row r="142" s="190" customFormat="1" ht="12.75"/>
    <row r="143" s="190" customFormat="1" ht="12.75"/>
    <row r="144" s="190" customFormat="1" ht="12.75"/>
    <row r="145" s="190" customFormat="1" ht="12.75"/>
    <row r="146" s="190" customFormat="1" ht="12.75"/>
    <row r="147" s="190" customFormat="1" ht="12.75"/>
    <row r="148" s="190" customFormat="1" ht="12.75"/>
    <row r="149" s="190" customFormat="1" ht="12.75"/>
    <row r="150" s="190" customFormat="1" ht="12.75"/>
    <row r="151" s="190" customFormat="1" ht="12.75"/>
    <row r="152" s="190" customFormat="1" ht="12.75"/>
    <row r="153" s="190" customFormat="1" ht="12.75"/>
    <row r="154" s="190" customFormat="1" ht="12.75"/>
    <row r="155" s="190" customFormat="1" ht="12.75"/>
    <row r="156" s="190" customFormat="1" ht="12.75"/>
    <row r="157" s="190" customFormat="1" ht="12.75"/>
    <row r="158" s="190" customFormat="1" ht="12.75"/>
    <row r="159" s="190" customFormat="1" ht="12.75"/>
    <row r="160" s="190" customFormat="1" ht="12.75"/>
    <row r="161" s="190" customFormat="1" ht="12.75"/>
    <row r="162" s="190" customFormat="1" ht="12.75"/>
    <row r="163" s="190" customFormat="1" ht="12.75"/>
    <row r="164" s="190" customFormat="1" ht="12.75"/>
    <row r="165" s="190" customFormat="1" ht="12.75"/>
    <row r="166" s="190" customFormat="1" ht="12.75"/>
    <row r="167" s="190" customFormat="1" ht="12.75"/>
    <row r="168" s="190" customFormat="1" ht="12.75"/>
    <row r="169" s="190" customFormat="1" ht="12.75"/>
    <row r="170" s="190" customFormat="1" ht="12.75"/>
    <row r="171" s="190" customFormat="1" ht="12.75"/>
    <row r="172" s="190" customFormat="1" ht="12.75"/>
    <row r="173" s="190" customFormat="1" ht="12.75"/>
    <row r="174" s="190" customFormat="1" ht="12.75"/>
    <row r="175" s="190" customFormat="1" ht="12.75"/>
    <row r="176" s="190" customFormat="1" ht="12.75"/>
    <row r="177" s="190" customFormat="1" ht="12.75"/>
    <row r="178" s="190" customFormat="1" ht="12.75"/>
    <row r="179" s="190" customFormat="1" ht="12.75"/>
    <row r="180" s="190" customFormat="1" ht="12.75"/>
    <row r="181" s="190" customFormat="1" ht="12.75"/>
    <row r="182" s="190" customFormat="1" ht="12.75"/>
    <row r="183" s="190" customFormat="1" ht="12.75"/>
    <row r="184" s="190" customFormat="1" ht="12.75"/>
    <row r="185" s="190" customFormat="1" ht="12.75"/>
    <row r="186" s="190" customFormat="1" ht="12.75"/>
    <row r="187" s="190" customFormat="1" ht="12.75"/>
    <row r="188" s="190" customFormat="1" ht="12.75"/>
    <row r="189" s="190" customFormat="1" ht="12.75"/>
    <row r="190" s="190" customFormat="1" ht="12.75"/>
    <row r="191" s="190" customFormat="1" ht="12.75"/>
    <row r="192" s="190" customFormat="1" ht="12.75"/>
    <row r="193" s="190" customFormat="1" ht="12.75"/>
    <row r="194" s="190" customFormat="1" ht="12.75"/>
    <row r="195" s="190" customFormat="1" ht="12.75"/>
    <row r="196" s="190" customFormat="1" ht="12.75"/>
    <row r="197" s="190" customFormat="1" ht="12.75"/>
    <row r="198" s="190" customFormat="1" ht="12.75"/>
    <row r="199" s="190" customFormat="1" ht="12.75"/>
    <row r="200" s="190" customFormat="1" ht="12.75"/>
    <row r="201" s="190" customFormat="1" ht="12.75"/>
    <row r="202" s="190" customFormat="1" ht="12.75"/>
    <row r="203" s="190" customFormat="1" ht="12.75"/>
    <row r="204" s="190" customFormat="1" ht="12.75"/>
    <row r="205" s="190" customFormat="1" ht="12.75"/>
    <row r="206" s="190" customFormat="1" ht="12.75"/>
    <row r="207" s="190" customFormat="1" ht="12.75"/>
    <row r="208" s="190" customFormat="1" ht="12.75"/>
    <row r="209" s="190" customFormat="1" ht="12.75"/>
    <row r="210" s="190" customFormat="1" ht="12.75"/>
    <row r="211" s="190" customFormat="1" ht="12.75"/>
    <row r="212" s="190" customFormat="1" ht="12.75"/>
    <row r="213" s="190" customFormat="1" ht="12.75"/>
    <row r="214" s="190" customFormat="1" ht="12.75"/>
    <row r="215" s="190" customFormat="1" ht="12.75"/>
    <row r="216" s="190" customFormat="1" ht="12.75"/>
    <row r="217" s="190" customFormat="1" ht="12.75"/>
    <row r="218" s="190" customFormat="1" ht="12.75"/>
    <row r="219" s="190" customFormat="1" ht="12.75"/>
    <row r="220" s="190" customFormat="1" ht="12.75"/>
    <row r="221" s="190" customFormat="1" ht="12.75"/>
    <row r="222" s="190" customFormat="1" ht="12.75"/>
    <row r="223" s="190" customFormat="1" ht="12.75"/>
    <row r="224" s="190" customFormat="1" ht="12.75"/>
    <row r="225" s="190" customFormat="1" ht="12.75"/>
    <row r="226" s="190" customFormat="1" ht="12.75"/>
    <row r="227" s="190" customFormat="1" ht="12.75"/>
    <row r="228" s="190" customFormat="1" ht="12.75"/>
    <row r="229" s="190" customFormat="1" ht="12.75"/>
    <row r="230" s="190" customFormat="1" ht="12.75"/>
    <row r="231" s="190" customFormat="1" ht="12.75"/>
    <row r="232" s="190" customFormat="1" ht="12.75"/>
    <row r="233" s="190" customFormat="1" ht="12.75"/>
    <row r="234" s="190" customFormat="1" ht="12.75"/>
    <row r="235" s="190" customFormat="1" ht="12.75"/>
    <row r="236" s="190" customFormat="1" ht="12.75"/>
    <row r="237" s="190" customFormat="1" ht="12.75"/>
    <row r="238" s="190" customFormat="1" ht="12.75"/>
    <row r="239" s="190" customFormat="1" ht="12.75"/>
    <row r="240" s="190" customFormat="1" ht="12.75"/>
    <row r="241" s="190" customFormat="1" ht="12.75"/>
    <row r="242" s="190" customFormat="1" ht="12.75"/>
    <row r="243" s="190" customFormat="1" ht="12.75"/>
    <row r="244" s="190" customFormat="1" ht="12.75"/>
    <row r="245" s="190" customFormat="1" ht="12.75"/>
    <row r="246" s="190" customFormat="1" ht="12.75"/>
    <row r="247" s="190" customFormat="1" ht="12.75"/>
    <row r="248" s="190" customFormat="1" ht="12.75"/>
    <row r="249" s="190" customFormat="1" ht="12.75"/>
    <row r="250" s="190" customFormat="1" ht="12.75"/>
    <row r="251" s="190" customFormat="1" ht="12.75"/>
    <row r="252" s="190" customFormat="1" ht="12.75"/>
    <row r="253" s="190" customFormat="1" ht="12.75"/>
    <row r="254" s="190" customFormat="1" ht="12.75"/>
    <row r="255" s="190" customFormat="1" ht="12.75"/>
    <row r="256" s="190" customFormat="1" ht="12.75"/>
    <row r="257" s="190" customFormat="1" ht="12.75"/>
    <row r="258" s="190" customFormat="1" ht="12.75"/>
    <row r="259" s="190" customFormat="1" ht="12.75"/>
    <row r="260" s="190" customFormat="1" ht="12.75"/>
    <row r="261" s="190" customFormat="1" ht="12.75"/>
    <row r="262" s="190" customFormat="1" ht="12.75"/>
    <row r="263" s="190" customFormat="1" ht="12.75"/>
    <row r="264" s="190" customFormat="1" ht="12.75"/>
    <row r="265" s="190" customFormat="1" ht="12.75"/>
    <row r="266" s="190" customFormat="1" ht="12.75"/>
    <row r="267" s="190" customFormat="1" ht="12.75"/>
    <row r="268" s="190" customFormat="1" ht="12.75"/>
    <row r="269" s="190" customFormat="1" ht="12.75"/>
    <row r="270" s="190" customFormat="1" ht="12.75"/>
    <row r="271" s="190" customFormat="1" ht="12.75"/>
    <row r="272" s="190" customFormat="1" ht="12.75"/>
    <row r="273" s="190" customFormat="1" ht="12.75"/>
    <row r="274" s="190" customFormat="1" ht="12.75"/>
    <row r="275" s="190" customFormat="1" ht="12.75"/>
    <row r="276" s="190" customFormat="1" ht="12.75"/>
    <row r="277" s="190" customFormat="1" ht="12.75"/>
    <row r="278" s="190" customFormat="1" ht="12.75"/>
    <row r="279" s="190" customFormat="1" ht="12.75"/>
    <row r="280" s="190" customFormat="1" ht="12.75"/>
    <row r="281" s="190" customFormat="1" ht="12.75"/>
    <row r="282" s="190" customFormat="1" ht="12.75"/>
    <row r="283" s="190" customFormat="1" ht="12.75"/>
    <row r="284" s="190" customFormat="1" ht="12.75"/>
    <row r="285" s="190" customFormat="1" ht="12.75"/>
    <row r="286" s="190" customFormat="1" ht="12.75"/>
    <row r="287" s="190" customFormat="1" ht="12.75"/>
    <row r="288" s="190" customFormat="1" ht="12.75"/>
    <row r="289" s="190" customFormat="1" ht="12.75"/>
    <row r="290" s="190" customFormat="1" ht="12.75"/>
    <row r="291" s="190" customFormat="1" ht="12.75"/>
    <row r="292" s="190" customFormat="1" ht="12.75"/>
    <row r="293" s="190" customFormat="1" ht="12.75"/>
    <row r="294" s="190" customFormat="1" ht="12.75"/>
    <row r="295" s="190" customFormat="1" ht="12.75"/>
    <row r="296" s="190" customFormat="1" ht="12.75"/>
    <row r="297" s="190" customFormat="1" ht="12.75"/>
    <row r="298" s="190" customFormat="1" ht="12.75"/>
    <row r="299" s="190" customFormat="1" ht="12.75"/>
    <row r="300" s="190" customFormat="1" ht="12.75"/>
    <row r="301" s="190" customFormat="1" ht="12.75"/>
    <row r="302" s="190" customFormat="1" ht="12.75"/>
    <row r="303" s="190" customFormat="1" ht="12.75"/>
    <row r="304" s="190" customFormat="1" ht="12.75"/>
    <row r="305" s="190" customFormat="1" ht="12.75"/>
    <row r="306" s="190" customFormat="1" ht="12.75"/>
    <row r="307" s="190" customFormat="1" ht="12.75"/>
    <row r="308" s="190" customFormat="1" ht="12.75"/>
    <row r="309" s="190" customFormat="1" ht="12.75"/>
    <row r="310" s="190" customFormat="1" ht="12.75"/>
    <row r="311" s="190" customFormat="1" ht="12.75"/>
    <row r="312" s="190" customFormat="1" ht="12.75"/>
    <row r="313" s="190" customFormat="1" ht="12.75"/>
    <row r="314" s="190" customFormat="1" ht="12.75"/>
    <row r="315" s="190" customFormat="1" ht="12.75"/>
    <row r="316" s="190" customFormat="1" ht="12.75"/>
    <row r="317" s="190" customFormat="1" ht="12.75"/>
    <row r="318" s="190" customFormat="1" ht="12.75"/>
    <row r="319" s="190" customFormat="1" ht="12.75"/>
    <row r="320" s="190" customFormat="1" ht="12.75"/>
    <row r="321" s="190" customFormat="1" ht="12.75"/>
    <row r="322" s="190" customFormat="1" ht="12.75"/>
    <row r="323" s="190" customFormat="1" ht="12.75"/>
    <row r="324" s="190" customFormat="1" ht="12.75"/>
    <row r="325" s="190" customFormat="1" ht="12.75"/>
    <row r="326" s="190" customFormat="1" ht="12.75"/>
    <row r="327" s="190" customFormat="1" ht="12.75"/>
    <row r="328" s="190" customFormat="1" ht="12.75"/>
    <row r="329" s="190" customFormat="1" ht="12.75"/>
    <row r="330" s="190" customFormat="1" ht="12.75"/>
    <row r="331" s="190" customFormat="1" ht="12.75"/>
    <row r="332" s="190" customFormat="1" ht="12.75"/>
    <row r="333" s="190" customFormat="1" ht="12.75"/>
    <row r="334" s="190" customFormat="1" ht="12.75"/>
    <row r="335" s="190" customFormat="1" ht="12.75"/>
    <row r="336" s="190" customFormat="1" ht="12.75"/>
    <row r="337" s="190" customFormat="1" ht="12.75"/>
    <row r="338" s="190" customFormat="1" ht="12.75"/>
    <row r="339" s="190" customFormat="1" ht="12.75"/>
    <row r="340" s="190" customFormat="1" ht="12.75"/>
    <row r="341" s="190" customFormat="1" ht="12.75"/>
    <row r="342" s="190" customFormat="1" ht="12.75"/>
    <row r="343" s="190" customFormat="1" ht="12.75"/>
    <row r="344" s="190" customFormat="1" ht="12.75"/>
    <row r="345" s="190" customFormat="1" ht="12.75"/>
    <row r="346" s="190" customFormat="1" ht="12.75"/>
    <row r="347" s="190" customFormat="1" ht="12.75"/>
    <row r="348" s="190" customFormat="1" ht="12.75"/>
    <row r="349" s="190" customFormat="1" ht="12.75"/>
    <row r="350" s="190" customFormat="1" ht="12.75"/>
    <row r="351" s="190" customFormat="1" ht="12.75"/>
    <row r="352" s="190" customFormat="1" ht="12.75"/>
    <row r="353" s="190" customFormat="1" ht="12.75"/>
    <row r="354" s="190" customFormat="1" ht="12.75"/>
    <row r="355" s="190" customFormat="1" ht="12.75"/>
    <row r="356" s="190" customFormat="1" ht="12.75"/>
    <row r="357" s="190" customFormat="1" ht="12.75"/>
    <row r="358" s="190" customFormat="1" ht="12.75"/>
    <row r="359" s="190" customFormat="1" ht="12.75"/>
    <row r="360" s="190" customFormat="1" ht="12.75"/>
    <row r="361" s="190" customFormat="1" ht="12.75"/>
    <row r="362" s="190" customFormat="1" ht="12.75"/>
    <row r="363" s="190" customFormat="1" ht="12.75"/>
    <row r="364" s="190" customFormat="1" ht="12.75"/>
    <row r="365" s="190" customFormat="1" ht="12.75"/>
    <row r="366" s="190" customFormat="1" ht="12.75"/>
    <row r="367" s="190" customFormat="1" ht="12.75"/>
    <row r="368" s="190" customFormat="1" ht="12.75"/>
    <row r="369" s="190" customFormat="1" ht="12.75"/>
    <row r="370" s="190" customFormat="1" ht="12.75"/>
    <row r="371" s="190" customFormat="1" ht="12.75"/>
    <row r="372" s="190" customFormat="1" ht="12.75"/>
    <row r="373" s="190" customFormat="1" ht="12.75"/>
    <row r="374" s="190" customFormat="1" ht="12.75"/>
    <row r="375" s="190" customFormat="1" ht="12.75"/>
    <row r="376" s="190" customFormat="1" ht="12.75"/>
    <row r="377" s="190" customFormat="1" ht="12.75"/>
    <row r="378" s="190" customFormat="1" ht="12.75"/>
    <row r="379" s="190" customFormat="1" ht="12.75"/>
    <row r="380" s="190" customFormat="1" ht="12.75"/>
    <row r="381" s="190" customFormat="1" ht="12.75"/>
    <row r="382" s="190" customFormat="1" ht="12.75"/>
    <row r="383" s="190" customFormat="1" ht="12.75"/>
    <row r="384" s="190" customFormat="1" ht="12.75"/>
    <row r="385" s="190" customFormat="1" ht="12.75"/>
    <row r="386" s="190" customFormat="1" ht="12.75"/>
    <row r="387" s="190" customFormat="1" ht="12.75"/>
    <row r="388" s="190" customFormat="1" ht="12.75"/>
    <row r="389" s="190" customFormat="1" ht="12.75"/>
    <row r="390" s="190" customFormat="1" ht="12.75"/>
    <row r="391" s="190" customFormat="1" ht="12.75"/>
    <row r="392" s="190" customFormat="1" ht="12.75"/>
    <row r="393" s="190" customFormat="1" ht="12.75"/>
    <row r="394" s="190" customFormat="1" ht="12.75"/>
    <row r="395" s="190" customFormat="1" ht="12.75"/>
    <row r="396" s="190" customFormat="1" ht="12.75"/>
    <row r="397" s="190" customFormat="1" ht="12.75"/>
    <row r="398" s="190" customFormat="1" ht="12.75"/>
    <row r="399" s="190" customFormat="1" ht="12.75"/>
    <row r="400" s="190" customFormat="1" ht="12.75"/>
    <row r="401" s="190" customFormat="1" ht="12.75"/>
    <row r="402" s="190" customFormat="1" ht="12.75"/>
    <row r="403" s="190" customFormat="1" ht="12.75"/>
    <row r="404" s="190" customFormat="1" ht="12.75"/>
    <row r="405" s="190" customFormat="1" ht="12.75"/>
    <row r="406" s="190" customFormat="1" ht="12.75"/>
    <row r="407" s="190" customFormat="1" ht="12.75"/>
    <row r="408" s="190" customFormat="1" ht="12.75"/>
    <row r="409" s="190" customFormat="1" ht="12.75"/>
    <row r="410" s="190" customFormat="1" ht="12.75"/>
    <row r="411" s="190" customFormat="1" ht="12.75"/>
    <row r="412" s="190" customFormat="1" ht="12.75"/>
    <row r="413" s="190" customFormat="1" ht="12.75"/>
    <row r="414" s="190" customFormat="1" ht="12.75"/>
    <row r="415" s="190" customFormat="1" ht="12.75"/>
    <row r="416" s="190" customFormat="1" ht="12.75"/>
    <row r="417" s="190" customFormat="1" ht="12.75"/>
    <row r="418" s="190" customFormat="1" ht="12.75"/>
    <row r="419" s="190" customFormat="1" ht="12.75"/>
    <row r="420" s="190" customFormat="1" ht="12.75"/>
    <row r="421" s="190" customFormat="1" ht="12.75"/>
    <row r="422" s="190" customFormat="1" ht="12.75"/>
    <row r="423" s="190" customFormat="1" ht="12.75"/>
    <row r="424" s="190" customFormat="1" ht="12.75"/>
    <row r="425" s="190" customFormat="1" ht="12.75"/>
    <row r="426" s="190" customFormat="1" ht="12.75"/>
    <row r="427" s="190" customFormat="1" ht="12.75"/>
    <row r="428" s="190" customFormat="1" ht="12.75"/>
    <row r="429" s="190" customFormat="1" ht="12.75"/>
    <row r="430" s="190" customFormat="1" ht="12.75"/>
    <row r="431" s="190" customFormat="1" ht="12.75"/>
    <row r="432" s="190" customFormat="1" ht="12.75"/>
    <row r="433" s="190" customFormat="1" ht="12.75"/>
    <row r="434" s="190" customFormat="1" ht="12.75"/>
    <row r="435" s="190" customFormat="1" ht="12.75"/>
    <row r="436" s="190" customFormat="1" ht="12.75"/>
    <row r="437" s="190" customFormat="1" ht="12.75"/>
    <row r="438" s="190" customFormat="1" ht="12.75"/>
    <row r="439" s="190" customFormat="1" ht="12.75"/>
    <row r="440" s="190" customFormat="1" ht="12.75"/>
    <row r="441" s="190" customFormat="1" ht="12.75"/>
    <row r="442" s="190" customFormat="1" ht="12.75"/>
    <row r="443" s="190" customFormat="1" ht="12.75"/>
    <row r="444" s="190" customFormat="1" ht="12.75"/>
    <row r="445" s="190" customFormat="1" ht="12.75"/>
    <row r="446" s="190" customFormat="1" ht="12.75"/>
    <row r="447" s="190" customFormat="1" ht="12.75"/>
    <row r="448" s="190" customFormat="1" ht="12.75"/>
    <row r="449" s="190" customFormat="1" ht="12.75"/>
    <row r="450" s="190" customFormat="1" ht="12.75"/>
    <row r="451" s="190" customFormat="1" ht="12.75"/>
    <row r="452" s="190" customFormat="1" ht="12.75"/>
    <row r="453" s="190" customFormat="1" ht="12.75"/>
    <row r="454" s="190" customFormat="1" ht="12.75"/>
    <row r="455" s="190" customFormat="1" ht="12.75"/>
    <row r="456" s="190" customFormat="1" ht="12.75"/>
    <row r="457" s="190" customFormat="1" ht="12.75"/>
    <row r="458" s="190" customFormat="1" ht="12.75"/>
    <row r="459" s="190" customFormat="1" ht="12.75"/>
    <row r="460" s="190" customFormat="1" ht="12.75"/>
    <row r="461" s="190" customFormat="1" ht="12.75"/>
    <row r="462" s="190" customFormat="1" ht="12.75"/>
    <row r="463" s="190" customFormat="1" ht="12.75"/>
    <row r="464" s="190" customFormat="1" ht="12.75"/>
    <row r="465" s="190" customFormat="1" ht="12.75"/>
    <row r="466" s="190" customFormat="1" ht="12.75"/>
    <row r="467" s="190" customFormat="1" ht="12.75"/>
    <row r="468" s="190" customFormat="1" ht="12.75"/>
    <row r="469" s="190" customFormat="1" ht="12.75"/>
    <row r="470" s="190" customFormat="1" ht="12.75"/>
    <row r="471" s="190" customFormat="1" ht="12.75"/>
    <row r="472" s="190" customFormat="1" ht="12.75"/>
    <row r="473" s="190" customFormat="1" ht="12.75"/>
    <row r="474" s="190" customFormat="1" ht="12.75"/>
    <row r="475" s="190" customFormat="1" ht="12.75"/>
    <row r="476" s="190" customFormat="1" ht="12.75"/>
    <row r="477" s="190" customFormat="1" ht="12.75"/>
    <row r="478" s="190" customFormat="1" ht="12.75"/>
    <row r="479" s="190" customFormat="1" ht="12.75"/>
    <row r="480" s="190" customFormat="1" ht="12.75"/>
    <row r="481" s="190" customFormat="1" ht="12.75"/>
    <row r="482" s="190" customFormat="1" ht="12.75"/>
    <row r="483" s="190" customFormat="1" ht="12.75"/>
    <row r="484" s="190" customFormat="1" ht="12.75"/>
    <row r="485" s="190" customFormat="1" ht="12.75"/>
    <row r="486" s="190" customFormat="1" ht="12.75"/>
    <row r="487" s="190" customFormat="1" ht="12.75"/>
    <row r="488" s="190" customFormat="1" ht="12.75"/>
    <row r="489" s="190" customFormat="1" ht="12.75"/>
    <row r="490" s="190" customFormat="1" ht="12.75"/>
    <row r="491" s="190" customFormat="1" ht="12.75"/>
    <row r="492" s="190" customFormat="1" ht="12.75"/>
    <row r="493" s="190" customFormat="1" ht="12.75"/>
    <row r="494" s="190" customFormat="1" ht="12.75"/>
    <row r="495" s="190" customFormat="1" ht="12.75"/>
    <row r="496" s="190" customFormat="1" ht="12.75"/>
    <row r="497" s="190" customFormat="1" ht="12.75"/>
    <row r="498" s="190" customFormat="1" ht="12.75"/>
    <row r="499" s="190" customFormat="1" ht="12.75"/>
    <row r="500" s="190" customFormat="1" ht="12.75"/>
    <row r="501" s="190" customFormat="1" ht="12.75"/>
    <row r="502" s="190" customFormat="1" ht="12.75"/>
    <row r="503" s="190" customFormat="1" ht="12.75"/>
    <row r="504" s="190" customFormat="1" ht="12.75"/>
    <row r="505" s="190" customFormat="1" ht="12.75"/>
    <row r="506" s="190" customFormat="1" ht="12.75"/>
    <row r="507" s="190" customFormat="1" ht="12.75"/>
    <row r="508" s="190" customFormat="1" ht="12.75"/>
    <row r="509" s="190" customFormat="1" ht="12.75"/>
    <row r="510" s="190" customFormat="1" ht="12.75"/>
    <row r="511" s="190" customFormat="1" ht="12.75"/>
    <row r="512" s="190" customFormat="1" ht="12.75"/>
    <row r="513" s="190" customFormat="1" ht="12.75"/>
    <row r="514" s="190" customFormat="1" ht="12.75"/>
    <row r="515" s="190" customFormat="1" ht="12.75"/>
    <row r="516" s="190" customFormat="1" ht="12.75"/>
    <row r="517" s="190" customFormat="1" ht="12.75"/>
    <row r="518" s="190" customFormat="1" ht="12.75"/>
    <row r="519" s="190" customFormat="1" ht="12.75"/>
    <row r="520" s="190" customFormat="1" ht="12.75"/>
    <row r="521" s="190" customFormat="1" ht="12.75"/>
    <row r="522" s="190" customFormat="1" ht="12.75"/>
    <row r="523" s="190" customFormat="1" ht="12.75"/>
    <row r="524" s="190" customFormat="1" ht="12.75"/>
    <row r="525" s="190" customFormat="1" ht="12.75"/>
    <row r="526" s="190" customFormat="1" ht="12.75"/>
    <row r="527" s="190" customFormat="1" ht="12.75"/>
    <row r="528" s="190" customFormat="1" ht="12.75"/>
    <row r="529" s="190" customFormat="1" ht="12.75"/>
    <row r="530" s="190" customFormat="1" ht="12.75"/>
    <row r="531" s="190" customFormat="1" ht="12.75"/>
    <row r="532" s="190" customFormat="1" ht="12.75"/>
    <row r="533" s="190" customFormat="1" ht="12.75"/>
    <row r="534" s="190" customFormat="1" ht="12.75"/>
    <row r="535" s="190" customFormat="1" ht="12.75"/>
    <row r="536" s="190" customFormat="1" ht="12.75"/>
    <row r="537" s="190" customFormat="1" ht="12.75"/>
    <row r="538" s="190" customFormat="1" ht="12.75"/>
    <row r="539" s="190" customFormat="1" ht="12.75"/>
    <row r="540" s="190" customFormat="1" ht="12.75"/>
    <row r="541" s="190" customFormat="1" ht="12.75"/>
    <row r="542" s="190" customFormat="1" ht="12.75"/>
    <row r="543" s="190" customFormat="1" ht="12.75"/>
    <row r="544" s="190" customFormat="1" ht="12.75"/>
    <row r="545" s="190" customFormat="1" ht="12.75"/>
    <row r="546" s="190" customFormat="1" ht="12.75"/>
    <row r="547" s="190" customFormat="1" ht="12.75"/>
    <row r="548" s="190" customFormat="1" ht="12.75"/>
    <row r="549" s="190" customFormat="1" ht="12.75"/>
    <row r="550" s="190" customFormat="1" ht="12.75"/>
    <row r="551" s="190" customFormat="1" ht="12.75"/>
    <row r="552" s="190" customFormat="1" ht="12.75"/>
    <row r="553" s="190" customFormat="1" ht="12.75"/>
    <row r="554" s="190" customFormat="1" ht="12.75"/>
    <row r="555" s="190" customFormat="1" ht="12.75"/>
    <row r="556" s="190" customFormat="1" ht="12.75"/>
    <row r="557" s="190" customFormat="1" ht="12.75"/>
    <row r="558" s="190" customFormat="1" ht="12.75"/>
    <row r="559" s="190" customFormat="1" ht="12.75"/>
    <row r="560" s="190" customFormat="1" ht="12.75"/>
    <row r="561" s="190" customFormat="1" ht="12.75"/>
    <row r="562" s="190" customFormat="1" ht="12.75"/>
    <row r="563" s="190" customFormat="1" ht="12.75"/>
    <row r="564" s="190" customFormat="1" ht="12.75"/>
    <row r="565" s="190" customFormat="1" ht="12.75"/>
    <row r="566" s="190" customFormat="1" ht="12.75"/>
    <row r="567" s="190" customFormat="1" ht="12.75"/>
    <row r="568" s="190" customFormat="1" ht="12.75"/>
    <row r="569" s="190" customFormat="1" ht="12.75"/>
    <row r="570" s="190" customFormat="1" ht="12.75"/>
    <row r="571" s="190" customFormat="1" ht="12.75"/>
    <row r="572" s="190" customFormat="1" ht="12.75"/>
    <row r="573" s="190" customFormat="1" ht="12.75"/>
    <row r="574" s="190" customFormat="1" ht="12.75"/>
    <row r="575" s="190" customFormat="1" ht="12.75"/>
    <row r="576" s="190" customFormat="1" ht="12.75"/>
    <row r="577" s="190" customFormat="1" ht="12.75"/>
    <row r="578" s="190" customFormat="1" ht="12.75"/>
    <row r="579" s="190" customFormat="1" ht="12.75"/>
    <row r="580" s="190" customFormat="1" ht="12.75"/>
    <row r="581" s="190" customFormat="1" ht="12.75"/>
    <row r="582" s="190" customFormat="1" ht="12.75"/>
    <row r="583" s="190" customFormat="1" ht="12.75"/>
    <row r="584" s="190" customFormat="1" ht="12.75"/>
    <row r="585" s="190" customFormat="1" ht="12.75"/>
    <row r="586" s="190" customFormat="1" ht="12.75"/>
    <row r="587" s="190" customFormat="1" ht="12.75"/>
    <row r="588" s="190" customFormat="1" ht="12.75"/>
    <row r="589" s="190" customFormat="1" ht="12.75"/>
    <row r="590" s="190" customFormat="1" ht="12.75"/>
    <row r="591" s="190" customFormat="1" ht="12.75"/>
    <row r="592" s="190" customFormat="1" ht="12.75"/>
    <row r="593" s="190" customFormat="1" ht="12.75"/>
    <row r="594" s="190" customFormat="1" ht="12.75"/>
    <row r="595" s="190" customFormat="1" ht="12.75"/>
    <row r="596" s="190" customFormat="1" ht="12.75"/>
    <row r="597" s="190" customFormat="1" ht="12.75"/>
    <row r="598" s="190" customFormat="1" ht="12.75"/>
    <row r="599" s="190" customFormat="1" ht="12.75"/>
    <row r="600" s="190" customFormat="1" ht="12.75"/>
    <row r="601" s="190" customFormat="1" ht="12.75"/>
    <row r="602" s="190" customFormat="1" ht="12.75"/>
    <row r="603" s="190" customFormat="1" ht="12.75"/>
    <row r="604" s="190" customFormat="1" ht="12.75"/>
    <row r="605" s="190" customFormat="1" ht="12.75"/>
    <row r="606" s="190" customFormat="1" ht="12.75"/>
    <row r="607" s="190" customFormat="1" ht="12.75"/>
    <row r="608" s="190" customFormat="1" ht="12.75"/>
    <row r="609" s="190" customFormat="1" ht="12.75"/>
    <row r="610" s="190" customFormat="1" ht="12.75"/>
    <row r="611" s="190" customFormat="1" ht="12.75"/>
    <row r="612" s="190" customFormat="1" ht="12.75"/>
    <row r="613" s="190" customFormat="1" ht="12.75"/>
    <row r="614" s="190" customFormat="1" ht="12.75"/>
    <row r="615" s="190" customFormat="1" ht="12.75"/>
    <row r="616" s="190" customFormat="1" ht="12.75"/>
    <row r="617" s="190" customFormat="1" ht="12.75"/>
    <row r="618" s="190" customFormat="1" ht="12.75"/>
    <row r="619" s="190" customFormat="1" ht="12.75"/>
    <row r="620" s="190" customFormat="1" ht="12.75"/>
    <row r="621" s="190" customFormat="1" ht="12.75"/>
    <row r="622" s="190" customFormat="1" ht="12.75"/>
    <row r="623" s="190" customFormat="1" ht="12.75"/>
    <row r="624" s="190" customFormat="1" ht="12.75"/>
    <row r="625" s="190" customFormat="1" ht="12.75"/>
    <row r="626" s="190" customFormat="1" ht="12.75"/>
    <row r="627" s="190" customFormat="1" ht="12.75"/>
    <row r="628" s="190" customFormat="1" ht="12.75"/>
    <row r="629" s="190" customFormat="1" ht="12.75"/>
    <row r="630" s="190" customFormat="1" ht="12.75"/>
    <row r="631" s="190" customFormat="1" ht="12.75"/>
    <row r="632" s="190" customFormat="1" ht="12.75"/>
    <row r="633" s="190" customFormat="1" ht="12.75"/>
    <row r="634" s="190" customFormat="1" ht="12.75"/>
    <row r="635" s="190" customFormat="1" ht="12.75"/>
    <row r="636" s="190" customFormat="1" ht="12.75"/>
    <row r="637" s="190" customFormat="1" ht="12.75"/>
    <row r="638" s="190" customFormat="1" ht="12.75"/>
    <row r="639" s="190" customFormat="1" ht="12.75"/>
    <row r="640" s="190" customFormat="1" ht="12.75"/>
    <row r="641" s="190" customFormat="1" ht="12.75"/>
    <row r="642" s="190" customFormat="1" ht="12.75"/>
    <row r="643" s="190" customFormat="1" ht="12.75"/>
    <row r="644" s="190" customFormat="1" ht="12.75"/>
    <row r="645" s="190" customFormat="1" ht="12.75"/>
    <row r="646" s="190" customFormat="1" ht="12.75"/>
    <row r="647" s="190" customFormat="1" ht="12.75"/>
    <row r="648" s="190" customFormat="1" ht="12.75"/>
    <row r="649" s="190" customFormat="1" ht="12.75"/>
    <row r="650" s="190" customFormat="1" ht="12.75"/>
    <row r="651" s="190" customFormat="1" ht="12.75"/>
    <row r="652" s="190" customFormat="1" ht="12.75"/>
    <row r="653" s="190" customFormat="1" ht="12.75"/>
    <row r="654" s="190" customFormat="1" ht="12.75"/>
    <row r="655" s="190" customFormat="1" ht="12.75"/>
    <row r="656" s="190" customFormat="1" ht="12.75"/>
    <row r="657" s="190" customFormat="1" ht="12.75"/>
    <row r="658" s="190" customFormat="1" ht="12.75"/>
    <row r="659" s="190" customFormat="1" ht="12.75"/>
    <row r="660" s="190" customFormat="1" ht="12.75"/>
    <row r="661" s="190" customFormat="1" ht="12.75"/>
    <row r="662" s="190" customFormat="1" ht="12.75"/>
    <row r="663" s="190" customFormat="1" ht="12.75"/>
    <row r="664" s="190" customFormat="1" ht="12.75"/>
    <row r="665" s="190" customFormat="1" ht="12.75"/>
    <row r="666" s="190" customFormat="1" ht="12.75"/>
    <row r="667" s="190" customFormat="1" ht="12.75"/>
    <row r="668" s="190" customFormat="1" ht="12.75"/>
    <row r="669" s="190" customFormat="1" ht="12.75"/>
    <row r="670" s="190" customFormat="1" ht="12.75"/>
    <row r="671" s="190" customFormat="1" ht="12.75"/>
    <row r="672" s="190" customFormat="1" ht="12.75"/>
    <row r="673" s="190" customFormat="1" ht="12.75"/>
    <row r="674" s="190" customFormat="1" ht="12.75"/>
    <row r="675" s="190" customFormat="1" ht="12.75"/>
    <row r="676" s="190" customFormat="1" ht="12.75"/>
    <row r="677" s="190" customFormat="1" ht="12.75"/>
    <row r="678" s="190" customFormat="1" ht="12.75"/>
    <row r="679" s="190" customFormat="1" ht="12.75"/>
    <row r="680" s="190" customFormat="1" ht="12.75"/>
    <row r="681" s="190" customFormat="1" ht="12.75"/>
    <row r="682" s="190" customFormat="1" ht="12.75"/>
    <row r="683" s="190" customFormat="1" ht="12.75"/>
    <row r="684" s="190" customFormat="1" ht="12.75"/>
    <row r="685" s="190" customFormat="1" ht="12.75"/>
    <row r="686" s="190" customFormat="1" ht="12.75"/>
    <row r="687" s="190" customFormat="1" ht="12.75"/>
    <row r="688" s="190" customFormat="1" ht="12.75"/>
    <row r="689" s="190" customFormat="1" ht="12.75"/>
    <row r="690" s="190" customFormat="1" ht="12.75"/>
    <row r="691" s="190" customFormat="1" ht="12.75"/>
    <row r="692" s="190" customFormat="1" ht="12.75"/>
    <row r="693" s="190" customFormat="1" ht="12.75"/>
    <row r="694" s="190" customFormat="1" ht="12.75"/>
    <row r="695" s="190" customFormat="1" ht="12.75"/>
    <row r="696" s="190" customFormat="1" ht="12.75"/>
    <row r="697" s="190" customFormat="1" ht="12.75"/>
    <row r="698" s="190" customFormat="1" ht="12.75"/>
    <row r="699" s="190" customFormat="1" ht="12.75"/>
    <row r="700" s="190" customFormat="1" ht="12.75"/>
    <row r="701" s="190" customFormat="1" ht="12.75"/>
    <row r="702" s="190" customFormat="1" ht="12.75"/>
    <row r="703" s="190" customFormat="1" ht="12.75"/>
    <row r="704" s="190" customFormat="1" ht="12.75"/>
    <row r="705" s="190" customFormat="1" ht="12.75"/>
    <row r="706" s="190" customFormat="1" ht="12.75"/>
    <row r="707" s="190" customFormat="1" ht="12.75"/>
    <row r="708" s="190" customFormat="1" ht="12.75"/>
    <row r="709" s="190" customFormat="1" ht="12.75"/>
    <row r="710" s="190" customFormat="1" ht="12.75"/>
    <row r="711" s="190" customFormat="1" ht="12.75"/>
    <row r="712" s="190" customFormat="1" ht="12.75"/>
    <row r="713" s="190" customFormat="1" ht="12.75"/>
    <row r="714" s="190" customFormat="1" ht="12.75"/>
    <row r="715" s="190" customFormat="1" ht="12.75"/>
    <row r="716" s="190" customFormat="1" ht="12.75"/>
    <row r="717" s="190" customFormat="1" ht="12.75"/>
    <row r="718" s="190" customFormat="1" ht="12.75"/>
    <row r="719" s="190" customFormat="1" ht="12.75"/>
    <row r="720" s="190" customFormat="1" ht="12.75"/>
    <row r="721" s="190" customFormat="1" ht="12.75"/>
    <row r="722" s="190" customFormat="1" ht="12.75"/>
    <row r="723" s="190" customFormat="1" ht="12.75"/>
    <row r="724" s="190" customFormat="1" ht="12.75"/>
    <row r="725" s="190" customFormat="1" ht="12.75"/>
    <row r="726" s="190" customFormat="1" ht="12.75"/>
    <row r="727" s="190" customFormat="1" ht="12.75"/>
    <row r="728" s="190" customFormat="1" ht="12.75"/>
    <row r="729" s="190" customFormat="1" ht="12.75"/>
    <row r="730" s="190" customFormat="1" ht="12.75"/>
    <row r="731" s="190" customFormat="1" ht="12.75"/>
    <row r="732" s="190" customFormat="1" ht="12.75"/>
    <row r="733" s="190" customFormat="1" ht="12.75"/>
    <row r="734" s="190" customFormat="1" ht="12.75"/>
    <row r="735" s="190" customFormat="1" ht="12.75"/>
    <row r="736" s="190" customFormat="1" ht="12.75"/>
    <row r="737" s="190" customFormat="1" ht="12.75"/>
    <row r="738" s="190" customFormat="1" ht="12.75"/>
    <row r="739" s="190" customFormat="1" ht="12.75"/>
    <row r="740" s="190" customFormat="1" ht="12.75"/>
    <row r="741" s="190" customFormat="1" ht="12.75"/>
    <row r="742" s="190" customFormat="1" ht="12.75"/>
    <row r="743" s="190" customFormat="1" ht="12.75"/>
    <row r="744" s="190" customFormat="1" ht="12.75"/>
    <row r="745" s="190" customFormat="1" ht="12.75"/>
    <row r="746" s="190" customFormat="1" ht="12.75"/>
    <row r="747" s="190" customFormat="1" ht="12.75"/>
    <row r="748" s="190" customFormat="1" ht="12.75"/>
    <row r="749" s="190" customFormat="1" ht="12.75"/>
    <row r="750" s="190" customFormat="1" ht="12.75"/>
    <row r="751" s="190" customFormat="1" ht="12.75"/>
    <row r="752" s="190" customFormat="1" ht="12.75"/>
    <row r="753" s="190" customFormat="1" ht="12.75"/>
    <row r="754" s="190" customFormat="1" ht="12.75"/>
    <row r="755" s="190" customFormat="1" ht="12.75"/>
    <row r="756" s="190" customFormat="1" ht="12.75"/>
    <row r="757" s="190" customFormat="1" ht="12.75"/>
    <row r="758" s="190" customFormat="1" ht="12.75"/>
    <row r="759" s="190" customFormat="1" ht="12.75"/>
    <row r="760" s="190" customFormat="1" ht="12.75"/>
    <row r="761" s="190" customFormat="1" ht="12.75"/>
    <row r="762" s="190" customFormat="1" ht="12.75"/>
    <row r="763" s="190" customFormat="1" ht="12.75"/>
    <row r="764" s="190" customFormat="1" ht="12.75"/>
    <row r="765" s="190" customFormat="1" ht="12.75"/>
    <row r="766" s="190" customFormat="1" ht="12.75"/>
    <row r="767" s="190" customFormat="1" ht="12.75"/>
    <row r="768" s="190" customFormat="1" ht="12.75"/>
    <row r="769" s="190" customFormat="1" ht="12.75"/>
    <row r="770" s="190" customFormat="1" ht="12.75"/>
    <row r="771" s="190" customFormat="1" ht="12.75"/>
    <row r="772" s="190" customFormat="1" ht="12.75"/>
    <row r="773" s="190" customFormat="1" ht="12.75"/>
    <row r="774" s="190" customFormat="1" ht="12.75"/>
    <row r="775" s="190" customFormat="1" ht="12.75"/>
    <row r="776" s="190" customFormat="1" ht="12.75"/>
    <row r="777" s="190" customFormat="1" ht="12.75"/>
    <row r="778" s="190" customFormat="1" ht="12.75"/>
    <row r="779" s="190" customFormat="1" ht="12.75"/>
    <row r="780" s="190" customFormat="1" ht="12.75"/>
    <row r="781" s="190" customFormat="1" ht="12.75"/>
    <row r="782" s="190" customFormat="1" ht="12.75"/>
    <row r="783" s="190" customFormat="1" ht="12.75"/>
    <row r="784" s="190" customFormat="1" ht="12.75"/>
    <row r="785" s="190" customFormat="1" ht="12.75"/>
    <row r="786" s="190" customFormat="1" ht="12.75"/>
    <row r="787" s="190" customFormat="1" ht="12.75"/>
    <row r="788" s="190" customFormat="1" ht="12.75"/>
    <row r="789" s="190" customFormat="1" ht="12.75"/>
    <row r="790" s="190" customFormat="1" ht="12.75"/>
    <row r="791" s="190" customFormat="1" ht="12.75"/>
    <row r="792" s="190" customFormat="1" ht="12.75"/>
    <row r="793" s="190" customFormat="1" ht="12.75"/>
    <row r="794" s="190" customFormat="1" ht="12.75"/>
    <row r="795" s="190" customFormat="1" ht="12.75"/>
    <row r="796" s="190" customFormat="1" ht="12.75"/>
    <row r="797" s="190" customFormat="1" ht="12.75"/>
    <row r="798" s="190" customFormat="1" ht="12.75"/>
    <row r="799" s="190" customFormat="1" ht="12.75"/>
    <row r="800" s="190" customFormat="1" ht="12.75"/>
    <row r="801" s="190" customFormat="1" ht="12.75"/>
    <row r="802" s="190" customFormat="1" ht="12.75"/>
    <row r="803" s="190" customFormat="1" ht="12.75"/>
    <row r="804" s="190" customFormat="1" ht="12.75"/>
    <row r="805" s="190" customFormat="1" ht="12.75"/>
    <row r="806" s="190" customFormat="1" ht="12.75"/>
    <row r="807" s="190" customFormat="1" ht="12.75"/>
    <row r="808" s="190" customFormat="1" ht="12.75"/>
    <row r="809" s="190" customFormat="1" ht="12.75"/>
    <row r="810" s="190" customFormat="1" ht="12.75"/>
    <row r="811" s="190" customFormat="1" ht="12.75"/>
    <row r="812" s="190" customFormat="1" ht="12.75"/>
    <row r="813" s="190" customFormat="1" ht="12.75"/>
    <row r="814" s="190" customFormat="1" ht="12.75"/>
    <row r="815" s="190" customFormat="1" ht="12.75"/>
    <row r="816" s="190" customFormat="1" ht="12.75"/>
    <row r="817" s="190" customFormat="1" ht="12.75"/>
    <row r="818" s="190" customFormat="1" ht="12.75"/>
    <row r="819" s="190" customFormat="1" ht="12.75"/>
    <row r="820" s="190" customFormat="1" ht="12.75"/>
    <row r="821" s="190" customFormat="1" ht="12.75"/>
    <row r="822" s="190" customFormat="1" ht="12.75"/>
    <row r="823" s="190" customFormat="1" ht="12.75"/>
    <row r="824" s="190" customFormat="1" ht="12.75"/>
    <row r="825" s="190" customFormat="1" ht="12.75"/>
    <row r="826" s="190" customFormat="1" ht="12.75"/>
    <row r="827" s="190" customFormat="1" ht="12.75"/>
    <row r="828" s="190" customFormat="1" ht="12.75"/>
    <row r="829" s="190" customFormat="1" ht="12.75"/>
    <row r="830" s="190" customFormat="1" ht="12.75"/>
    <row r="831" s="190" customFormat="1" ht="12.75"/>
    <row r="832" s="190" customFormat="1" ht="12.75"/>
    <row r="833" s="190" customFormat="1" ht="12.75"/>
    <row r="834" s="190" customFormat="1" ht="12.75"/>
    <row r="835" s="190" customFormat="1" ht="12.75"/>
    <row r="836" s="190" customFormat="1" ht="12.75"/>
    <row r="837" s="190" customFormat="1" ht="12.75"/>
    <row r="838" s="190" customFormat="1" ht="12.75"/>
    <row r="839" s="190" customFormat="1" ht="12.75"/>
    <row r="840" s="190" customFormat="1" ht="12.75"/>
    <row r="841" s="190" customFormat="1" ht="12.75"/>
    <row r="842" s="190" customFormat="1" ht="12.75"/>
    <row r="843" s="190" customFormat="1" ht="12.75"/>
    <row r="844" s="190" customFormat="1" ht="12.75"/>
    <row r="845" s="190" customFormat="1" ht="12.75"/>
    <row r="846" s="190" customFormat="1" ht="12.75"/>
    <row r="847" s="190" customFormat="1" ht="12.75"/>
    <row r="848" s="190" customFormat="1" ht="12.75"/>
    <row r="849" s="190" customFormat="1" ht="12.75"/>
    <row r="850" s="190" customFormat="1" ht="12.75"/>
    <row r="851" s="190" customFormat="1" ht="12.75"/>
    <row r="852" s="190" customFormat="1" ht="12.75"/>
    <row r="853" s="190" customFormat="1" ht="12.75"/>
    <row r="854" s="190" customFormat="1" ht="12.75"/>
    <row r="855" s="190" customFormat="1" ht="12.75"/>
    <row r="856" s="190" customFormat="1" ht="12.75"/>
    <row r="857" s="190" customFormat="1" ht="12.75"/>
    <row r="858" s="190" customFormat="1" ht="12.75"/>
    <row r="859" s="190" customFormat="1" ht="12.75"/>
    <row r="860" s="190" customFormat="1" ht="12.75"/>
    <row r="861" s="190" customFormat="1" ht="12.75"/>
    <row r="862" s="190" customFormat="1" ht="12.75"/>
    <row r="863" s="190" customFormat="1" ht="12.75"/>
    <row r="864" s="190" customFormat="1" ht="12.75"/>
    <row r="865" s="190" customFormat="1" ht="12.75"/>
    <row r="866" s="190" customFormat="1" ht="12.75"/>
    <row r="867" s="190" customFormat="1" ht="12.75"/>
    <row r="868" s="190" customFormat="1" ht="12.75"/>
    <row r="869" s="190" customFormat="1" ht="12.75"/>
    <row r="870" s="190" customFormat="1" ht="12.75"/>
    <row r="871" s="190" customFormat="1" ht="12.75"/>
    <row r="872" s="190" customFormat="1" ht="12.75"/>
    <row r="873" s="190" customFormat="1" ht="12.75"/>
    <row r="874" s="190" customFormat="1" ht="12.75"/>
    <row r="875" s="190" customFormat="1" ht="12.75"/>
    <row r="876" s="190" customFormat="1" ht="12.75"/>
    <row r="877" s="190" customFormat="1" ht="12.75"/>
    <row r="878" s="190" customFormat="1" ht="12.75"/>
    <row r="879" s="190" customFormat="1" ht="12.75"/>
    <row r="880" s="190" customFormat="1" ht="12.75"/>
    <row r="881" s="190" customFormat="1" ht="12.75"/>
    <row r="882" s="190" customFormat="1" ht="12.75"/>
    <row r="883" s="190" customFormat="1" ht="12.75"/>
    <row r="884" s="190" customFormat="1" ht="12.75"/>
    <row r="885" s="190" customFormat="1" ht="12.75"/>
    <row r="886" s="190" customFormat="1" ht="12.75"/>
    <row r="887" s="190" customFormat="1" ht="12.75"/>
    <row r="888" s="190" customFormat="1" ht="12.75"/>
    <row r="889" s="190" customFormat="1" ht="12.75"/>
    <row r="890" s="190" customFormat="1" ht="12.75"/>
    <row r="891" s="190" customFormat="1" ht="12.75"/>
    <row r="892" s="190" customFormat="1" ht="12.75"/>
    <row r="893" s="190" customFormat="1" ht="12.75"/>
    <row r="894" s="190" customFormat="1" ht="12.75"/>
    <row r="895" s="190" customFormat="1" ht="12.75"/>
    <row r="896" s="190" customFormat="1" ht="12.75"/>
    <row r="897" s="190" customFormat="1" ht="12.75"/>
    <row r="898" s="190" customFormat="1" ht="12.75"/>
    <row r="899" s="190" customFormat="1" ht="12.75"/>
    <row r="900" s="190" customFormat="1" ht="12.75"/>
    <row r="901" s="190" customFormat="1" ht="12.75"/>
    <row r="902" s="190" customFormat="1" ht="12.75"/>
    <row r="903" s="190" customFormat="1" ht="12.75"/>
    <row r="904" s="190" customFormat="1" ht="12.75"/>
    <row r="905" s="190" customFormat="1" ht="12.75"/>
    <row r="906" s="190" customFormat="1" ht="12.75"/>
    <row r="907" s="190" customFormat="1" ht="12.75"/>
    <row r="908" s="190" customFormat="1" ht="12.75"/>
    <row r="909" s="190" customFormat="1" ht="12.75"/>
    <row r="910" s="190" customFormat="1" ht="12.75"/>
    <row r="911" s="190" customFormat="1" ht="12.75"/>
    <row r="912" s="190" customFormat="1" ht="12.75"/>
    <row r="913" s="190" customFormat="1" ht="12.75"/>
    <row r="914" s="190" customFormat="1" ht="12.75"/>
    <row r="915" s="190" customFormat="1" ht="12.75"/>
    <row r="916" s="190" customFormat="1" ht="12.75"/>
    <row r="917" s="190" customFormat="1" ht="12.75"/>
    <row r="918" s="190" customFormat="1" ht="12.75"/>
    <row r="919" s="190" customFormat="1" ht="12.75"/>
    <row r="920" s="190" customFormat="1" ht="12.75"/>
    <row r="921" s="190" customFormat="1" ht="12.75"/>
    <row r="922" s="190" customFormat="1" ht="12.75"/>
    <row r="923" s="190" customFormat="1" ht="12.75"/>
    <row r="924" s="190" customFormat="1" ht="12.75"/>
    <row r="925" s="190" customFormat="1" ht="12.75"/>
    <row r="926" s="190" customFormat="1" ht="12.75"/>
    <row r="927" s="190" customFormat="1" ht="12.75"/>
    <row r="928" s="190" customFormat="1" ht="12.75"/>
    <row r="929" s="190" customFormat="1" ht="12.75"/>
    <row r="930" s="190" customFormat="1" ht="12.75"/>
    <row r="931" s="190" customFormat="1" ht="12.75"/>
    <row r="932" s="190" customFormat="1" ht="12.75"/>
    <row r="933" s="190" customFormat="1" ht="12.75"/>
    <row r="934" s="190" customFormat="1" ht="12.75"/>
    <row r="935" s="190" customFormat="1" ht="12.75"/>
    <row r="936" s="190" customFormat="1" ht="12.75"/>
    <row r="937" s="190" customFormat="1" ht="12.75"/>
    <row r="938" s="190" customFormat="1" ht="12.75"/>
    <row r="939" s="190" customFormat="1" ht="12.75"/>
    <row r="940" s="190" customFormat="1" ht="12.75"/>
    <row r="941" s="190" customFormat="1" ht="12.75"/>
    <row r="942" s="190" customFormat="1" ht="12.75"/>
    <row r="943" s="190" customFormat="1" ht="12.75"/>
    <row r="944" s="190" customFormat="1" ht="12.75"/>
    <row r="945" s="190" customFormat="1" ht="12.75"/>
    <row r="946" s="190" customFormat="1" ht="12.75"/>
    <row r="947" s="190" customFormat="1" ht="12.75"/>
    <row r="948" s="190" customFormat="1" ht="12.75"/>
    <row r="949" s="190" customFormat="1" ht="12.75"/>
    <row r="950" s="190" customFormat="1" ht="12.75"/>
    <row r="951" s="190" customFormat="1" ht="12.75"/>
    <row r="952" s="190" customFormat="1" ht="12.75"/>
    <row r="953" s="190" customFormat="1" ht="12.75"/>
    <row r="954" s="190" customFormat="1" ht="12.75"/>
    <row r="955" s="190" customFormat="1" ht="12.75"/>
    <row r="956" s="190" customFormat="1" ht="12.75"/>
    <row r="957" s="190" customFormat="1" ht="12.75"/>
    <row r="958" s="190" customFormat="1" ht="12.75"/>
    <row r="959" s="190" customFormat="1" ht="12.75"/>
    <row r="960" s="190" customFormat="1" ht="12.75"/>
    <row r="961" s="190" customFormat="1" ht="12.75"/>
    <row r="962" s="190" customFormat="1" ht="12.75"/>
    <row r="963" s="190" customFormat="1" ht="12.75"/>
    <row r="964" s="190" customFormat="1" ht="12.75"/>
    <row r="965" s="190" customFormat="1" ht="12.75"/>
    <row r="966" s="190" customFormat="1" ht="12.75"/>
    <row r="967" s="190" customFormat="1" ht="12.75"/>
    <row r="968" s="190" customFormat="1" ht="12.75"/>
    <row r="969" s="190" customFormat="1" ht="12.75"/>
    <row r="970" s="190" customFormat="1" ht="12.75"/>
    <row r="971" s="190" customFormat="1" ht="12.75"/>
    <row r="972" s="190" customFormat="1" ht="12.75"/>
    <row r="973" s="190" customFormat="1" ht="12.75"/>
    <row r="974" s="190" customFormat="1" ht="12.75"/>
    <row r="975" s="190" customFormat="1" ht="12.75"/>
    <row r="976" s="190" customFormat="1" ht="12.75"/>
    <row r="977" s="190" customFormat="1" ht="12.75"/>
    <row r="978" s="190" customFormat="1" ht="12.75"/>
    <row r="979" s="190" customFormat="1" ht="12.75"/>
    <row r="980" s="190" customFormat="1" ht="12.75"/>
    <row r="981" s="190" customFormat="1" ht="12.75"/>
    <row r="982" s="190" customFormat="1" ht="12.75"/>
    <row r="983" s="190" customFormat="1" ht="12.75"/>
    <row r="984" s="190" customFormat="1" ht="12.75"/>
    <row r="985" s="190" customFormat="1" ht="12.75"/>
    <row r="986" s="190" customFormat="1" ht="12.75"/>
    <row r="987" s="190" customFormat="1" ht="12.75"/>
    <row r="988" s="190" customFormat="1" ht="12.75"/>
    <row r="989" s="190" customFormat="1" ht="12.75"/>
    <row r="990" s="190" customFormat="1" ht="12.75"/>
    <row r="991" s="190" customFormat="1" ht="12.75"/>
    <row r="992" s="190" customFormat="1" ht="12.75"/>
    <row r="993" s="190" customFormat="1" ht="12.75"/>
    <row r="994" s="190" customFormat="1" ht="12.75"/>
    <row r="995" s="190" customFormat="1" ht="12.75"/>
    <row r="996" s="190" customFormat="1" ht="12.75"/>
    <row r="997" s="190" customFormat="1" ht="12.75"/>
    <row r="998" s="190" customFormat="1" ht="12.75"/>
    <row r="999" s="190" customFormat="1" ht="12.75"/>
    <row r="1000" s="190" customFormat="1" ht="12.75"/>
    <row r="1001" s="190" customFormat="1" ht="12.75"/>
    <row r="1002" s="190" customFormat="1" ht="12.75"/>
    <row r="1003" s="190" customFormat="1" ht="12.75"/>
    <row r="1004" s="190" customFormat="1" ht="12.75"/>
    <row r="1005" s="190" customFormat="1" ht="12.75"/>
    <row r="1006" s="190" customFormat="1" ht="12.75"/>
    <row r="1007" s="190" customFormat="1" ht="12.75"/>
    <row r="1008" s="190" customFormat="1" ht="12.75"/>
    <row r="1009" s="190" customFormat="1" ht="12.75"/>
    <row r="1010" s="190" customFormat="1" ht="12.75"/>
    <row r="1011" s="190" customFormat="1" ht="12.75"/>
    <row r="1012" s="190" customFormat="1" ht="12.75"/>
    <row r="1013" s="190" customFormat="1" ht="12.75"/>
    <row r="1014" s="190" customFormat="1" ht="12.75"/>
    <row r="1015" s="190" customFormat="1" ht="12.75"/>
    <row r="1016" s="190" customFormat="1" ht="12.75"/>
    <row r="1017" s="190" customFormat="1" ht="12.75"/>
    <row r="1018" s="190" customFormat="1" ht="12.75"/>
    <row r="1019" s="190" customFormat="1" ht="12.75"/>
    <row r="1020" s="190" customFormat="1" ht="12.75"/>
    <row r="1021" s="190" customFormat="1" ht="12.75"/>
    <row r="1022" s="190" customFormat="1" ht="12.75"/>
    <row r="1023" s="190" customFormat="1" ht="12.75"/>
    <row r="1024" s="190" customFormat="1" ht="12.75"/>
    <row r="1025" s="190" customFormat="1" ht="12.75"/>
    <row r="1026" s="190" customFormat="1" ht="12.75"/>
    <row r="1027" s="190" customFormat="1" ht="12.75"/>
    <row r="1028" s="190" customFormat="1" ht="12.75"/>
    <row r="1029" s="190" customFormat="1" ht="12.75"/>
    <row r="1030" s="190" customFormat="1" ht="12.75"/>
    <row r="1031" s="190" customFormat="1" ht="12.75"/>
    <row r="1032" s="190" customFormat="1" ht="12.75"/>
    <row r="1033" s="190" customFormat="1" ht="12.75"/>
    <row r="1034" s="190" customFormat="1" ht="12.75"/>
    <row r="1035" s="190" customFormat="1" ht="12.75"/>
    <row r="1036" s="190" customFormat="1" ht="12.75"/>
    <row r="1037" s="190" customFormat="1" ht="12.75"/>
    <row r="1038" s="190" customFormat="1" ht="12.75"/>
    <row r="1039" s="190" customFormat="1" ht="12.75"/>
    <row r="1040" s="190" customFormat="1" ht="12.75"/>
    <row r="1041" s="190" customFormat="1" ht="12.75"/>
    <row r="1042" s="190" customFormat="1" ht="12.75"/>
    <row r="1043" s="190" customFormat="1" ht="12.75"/>
    <row r="1044" s="190" customFormat="1" ht="12.75"/>
    <row r="1045" s="190" customFormat="1" ht="12.75"/>
    <row r="1046" s="190" customFormat="1" ht="12.75"/>
    <row r="1047" s="190" customFormat="1" ht="12.75"/>
    <row r="1048" s="190" customFormat="1" ht="12.75"/>
    <row r="1049" s="190" customFormat="1" ht="12.75"/>
    <row r="1050" s="190" customFormat="1" ht="12.75"/>
    <row r="1051" s="190" customFormat="1" ht="12.75"/>
    <row r="1052" s="190" customFormat="1" ht="12.75"/>
    <row r="1053" s="190" customFormat="1" ht="12.75"/>
    <row r="1054" s="190" customFormat="1" ht="12.75"/>
    <row r="1055" s="190" customFormat="1" ht="12.75"/>
    <row r="1056" s="190" customFormat="1" ht="12.75"/>
    <row r="1057" s="190" customFormat="1" ht="12.75"/>
    <row r="1058" s="190" customFormat="1" ht="12.75"/>
    <row r="1059" s="190" customFormat="1" ht="12.75"/>
  </sheetData>
  <mergeCells count="6">
    <mergeCell ref="A8:E8"/>
    <mergeCell ref="A9:E9"/>
    <mergeCell ref="B4:C4"/>
    <mergeCell ref="A5:E5"/>
    <mergeCell ref="A6:E6"/>
    <mergeCell ref="A7:E7"/>
  </mergeCells>
  <printOptions/>
  <pageMargins left="0.3937007874015748" right="0.7480314960629921" top="0.984251968503937" bottom="0.984251968503937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43.140625" style="107" customWidth="1"/>
    <col min="2" max="2" width="7.421875" style="147" customWidth="1"/>
    <col min="3" max="3" width="9.7109375" style="107" customWidth="1"/>
    <col min="4" max="5" width="16.28125" style="107" customWidth="1"/>
    <col min="6" max="16384" width="9.140625" style="107" customWidth="1"/>
  </cols>
  <sheetData>
    <row r="1" spans="1:8" ht="28.5" customHeight="1">
      <c r="A1" s="239" t="s">
        <v>225</v>
      </c>
      <c r="B1" s="239"/>
      <c r="C1" s="239"/>
      <c r="D1" s="239"/>
      <c r="E1" s="239"/>
      <c r="F1" s="125"/>
      <c r="G1" s="125"/>
      <c r="H1" s="125"/>
    </row>
    <row r="2" spans="1:8" ht="7.5" customHeight="1">
      <c r="A2" s="126"/>
      <c r="B2" s="126"/>
      <c r="C2" s="126"/>
      <c r="D2" s="127"/>
      <c r="E2" s="128"/>
      <c r="F2" s="129"/>
      <c r="G2" s="129"/>
      <c r="H2" s="129"/>
    </row>
    <row r="3" spans="1:8" ht="12">
      <c r="A3" s="232" t="s">
        <v>181</v>
      </c>
      <c r="B3" s="232"/>
      <c r="C3" s="232"/>
      <c r="D3" s="232"/>
      <c r="E3" s="232"/>
      <c r="F3" s="125"/>
      <c r="G3" s="125"/>
      <c r="H3" s="125"/>
    </row>
    <row r="4" spans="1:8" ht="12.75" customHeight="1">
      <c r="A4" s="230" t="s">
        <v>226</v>
      </c>
      <c r="B4" s="230"/>
      <c r="C4" s="230"/>
      <c r="D4" s="230"/>
      <c r="E4" s="230"/>
      <c r="F4" s="52"/>
      <c r="G4" s="52"/>
      <c r="H4" s="52"/>
    </row>
    <row r="5" spans="1:8" ht="12">
      <c r="A5" s="233" t="s">
        <v>182</v>
      </c>
      <c r="B5" s="233"/>
      <c r="C5" s="233"/>
      <c r="D5" s="233"/>
      <c r="E5" s="233"/>
      <c r="F5" s="125"/>
      <c r="G5" s="125"/>
      <c r="H5" s="125"/>
    </row>
    <row r="6" spans="1:8" ht="12.75" customHeight="1">
      <c r="A6" s="230" t="s">
        <v>227</v>
      </c>
      <c r="B6" s="230"/>
      <c r="C6" s="230"/>
      <c r="D6" s="230"/>
      <c r="E6" s="230"/>
      <c r="F6" s="52"/>
      <c r="G6" s="52"/>
      <c r="H6" s="52"/>
    </row>
    <row r="7" spans="1:8" ht="12.75" customHeight="1">
      <c r="A7" s="230" t="s">
        <v>228</v>
      </c>
      <c r="B7" s="230"/>
      <c r="C7" s="230"/>
      <c r="D7" s="230"/>
      <c r="E7" s="230"/>
      <c r="F7" s="52"/>
      <c r="G7" s="52"/>
      <c r="H7" s="52"/>
    </row>
    <row r="8" spans="1:8" ht="7.5" customHeight="1">
      <c r="A8" s="130"/>
      <c r="B8" s="130"/>
      <c r="C8" s="130"/>
      <c r="D8" s="131"/>
      <c r="E8" s="132"/>
      <c r="F8" s="133"/>
      <c r="G8" s="133"/>
      <c r="H8" s="133"/>
    </row>
    <row r="9" spans="1:8" ht="11.25">
      <c r="A9" s="134" t="s">
        <v>229</v>
      </c>
      <c r="B9" s="240">
        <v>38807.833333333336</v>
      </c>
      <c r="C9" s="240"/>
      <c r="D9" s="240"/>
      <c r="E9" s="240"/>
      <c r="F9" s="135"/>
      <c r="G9" s="135"/>
      <c r="H9" s="135"/>
    </row>
    <row r="10" spans="1:4" ht="7.5" customHeight="1">
      <c r="A10" s="136"/>
      <c r="B10" s="136"/>
      <c r="C10" s="136"/>
      <c r="D10" s="137"/>
    </row>
    <row r="11" spans="1:5" ht="22.5">
      <c r="A11" s="241" t="s">
        <v>230</v>
      </c>
      <c r="B11" s="242"/>
      <c r="C11" s="241" t="s">
        <v>231</v>
      </c>
      <c r="D11" s="138" t="s">
        <v>232</v>
      </c>
      <c r="E11" s="138" t="s">
        <v>232</v>
      </c>
    </row>
    <row r="12" spans="1:5" ht="11.25">
      <c r="A12" s="243"/>
      <c r="B12" s="244"/>
      <c r="C12" s="243"/>
      <c r="D12" s="139">
        <v>38807</v>
      </c>
      <c r="E12" s="139">
        <v>38806</v>
      </c>
    </row>
    <row r="13" spans="1:5" ht="11.25">
      <c r="A13" s="238">
        <v>1</v>
      </c>
      <c r="B13" s="238"/>
      <c r="C13" s="140">
        <v>2</v>
      </c>
      <c r="D13" s="141">
        <v>3</v>
      </c>
      <c r="E13" s="141">
        <v>4</v>
      </c>
    </row>
    <row r="14" spans="1:5" ht="11.25">
      <c r="A14" s="235" t="s">
        <v>233</v>
      </c>
      <c r="B14" s="235"/>
      <c r="C14" s="142"/>
      <c r="D14" s="142"/>
      <c r="E14" s="142"/>
    </row>
    <row r="15" spans="1:5" ht="11.25">
      <c r="A15" s="236" t="s">
        <v>234</v>
      </c>
      <c r="B15" s="236"/>
      <c r="C15" s="142">
        <v>10</v>
      </c>
      <c r="D15" s="143">
        <v>20774770.09</v>
      </c>
      <c r="E15" s="143">
        <v>18263547.65</v>
      </c>
    </row>
    <row r="16" spans="1:5" ht="11.25">
      <c r="A16" s="237" t="s">
        <v>184</v>
      </c>
      <c r="B16" s="237"/>
      <c r="C16" s="142">
        <v>11</v>
      </c>
      <c r="D16" s="143">
        <v>20774770.09</v>
      </c>
      <c r="E16" s="143">
        <v>18263547.65</v>
      </c>
    </row>
    <row r="17" spans="1:5" ht="11.25">
      <c r="A17" s="237" t="s">
        <v>185</v>
      </c>
      <c r="B17" s="237"/>
      <c r="C17" s="142">
        <v>12</v>
      </c>
      <c r="D17" s="143">
        <v>0</v>
      </c>
      <c r="E17" s="143">
        <v>0</v>
      </c>
    </row>
    <row r="18" spans="1:5" ht="11.25">
      <c r="A18" s="236" t="s">
        <v>235</v>
      </c>
      <c r="B18" s="236"/>
      <c r="C18" s="142">
        <v>20</v>
      </c>
      <c r="D18" s="143">
        <v>0</v>
      </c>
      <c r="E18" s="143">
        <v>0</v>
      </c>
    </row>
    <row r="19" spans="1:5" ht="11.25">
      <c r="A19" s="237" t="s">
        <v>184</v>
      </c>
      <c r="B19" s="237"/>
      <c r="C19" s="142">
        <v>21</v>
      </c>
      <c r="D19" s="143">
        <v>0</v>
      </c>
      <c r="E19" s="143">
        <v>0</v>
      </c>
    </row>
    <row r="20" spans="1:5" ht="11.25">
      <c r="A20" s="237" t="s">
        <v>185</v>
      </c>
      <c r="B20" s="237"/>
      <c r="C20" s="142">
        <v>22</v>
      </c>
      <c r="D20" s="143">
        <v>0</v>
      </c>
      <c r="E20" s="143">
        <v>0</v>
      </c>
    </row>
    <row r="21" spans="1:5" ht="11.25">
      <c r="A21" s="236" t="s">
        <v>236</v>
      </c>
      <c r="B21" s="236"/>
      <c r="C21" s="142">
        <v>30</v>
      </c>
      <c r="D21" s="143">
        <v>0</v>
      </c>
      <c r="E21" s="143">
        <v>0</v>
      </c>
    </row>
    <row r="22" spans="1:5" ht="24.75" customHeight="1">
      <c r="A22" s="236" t="s">
        <v>237</v>
      </c>
      <c r="B22" s="236"/>
      <c r="C22" s="142">
        <v>40</v>
      </c>
      <c r="D22" s="143">
        <v>4965317.5</v>
      </c>
      <c r="E22" s="143">
        <v>4966252.5</v>
      </c>
    </row>
    <row r="23" spans="1:5" ht="11.25">
      <c r="A23" s="236" t="s">
        <v>238</v>
      </c>
      <c r="B23" s="236"/>
      <c r="C23" s="142">
        <v>50</v>
      </c>
      <c r="D23" s="143">
        <v>0</v>
      </c>
      <c r="E23" s="143">
        <v>0</v>
      </c>
    </row>
    <row r="24" spans="1:5" ht="26.25" customHeight="1">
      <c r="A24" s="236" t="s">
        <v>239</v>
      </c>
      <c r="B24" s="236"/>
      <c r="C24" s="142">
        <v>60</v>
      </c>
      <c r="D24" s="143">
        <v>64769974.8</v>
      </c>
      <c r="E24" s="143">
        <v>61527002</v>
      </c>
    </row>
    <row r="25" spans="1:5" ht="11.25">
      <c r="A25" s="236" t="s">
        <v>240</v>
      </c>
      <c r="B25" s="236"/>
      <c r="C25" s="142">
        <v>70</v>
      </c>
      <c r="D25" s="143">
        <v>47629052.68</v>
      </c>
      <c r="E25" s="143">
        <v>52646811.46</v>
      </c>
    </row>
    <row r="26" spans="1:5" ht="11.25">
      <c r="A26" s="236" t="s">
        <v>55</v>
      </c>
      <c r="B26" s="236"/>
      <c r="C26" s="142">
        <v>80</v>
      </c>
      <c r="D26" s="143">
        <v>0</v>
      </c>
      <c r="E26" s="143">
        <v>0</v>
      </c>
    </row>
    <row r="27" spans="1:5" ht="11.25">
      <c r="A27" s="236" t="s">
        <v>241</v>
      </c>
      <c r="B27" s="236"/>
      <c r="C27" s="142">
        <v>90</v>
      </c>
      <c r="D27" s="143">
        <v>0</v>
      </c>
      <c r="E27" s="143">
        <v>0</v>
      </c>
    </row>
    <row r="28" spans="1:5" ht="11.25">
      <c r="A28" s="237" t="s">
        <v>242</v>
      </c>
      <c r="B28" s="237"/>
      <c r="C28" s="142">
        <v>91</v>
      </c>
      <c r="D28" s="143">
        <v>0</v>
      </c>
      <c r="E28" s="143">
        <v>0</v>
      </c>
    </row>
    <row r="29" spans="1:5" ht="11.25">
      <c r="A29" s="237" t="s">
        <v>243</v>
      </c>
      <c r="B29" s="237"/>
      <c r="C29" s="142">
        <v>92</v>
      </c>
      <c r="D29" s="143">
        <v>0</v>
      </c>
      <c r="E29" s="143">
        <v>0</v>
      </c>
    </row>
    <row r="30" spans="1:5" ht="11.25">
      <c r="A30" s="236" t="s">
        <v>244</v>
      </c>
      <c r="B30" s="236"/>
      <c r="C30" s="142">
        <v>100</v>
      </c>
      <c r="D30" s="143">
        <v>0</v>
      </c>
      <c r="E30" s="143">
        <v>0</v>
      </c>
    </row>
    <row r="31" spans="1:5" ht="11.25">
      <c r="A31" s="236" t="s">
        <v>245</v>
      </c>
      <c r="B31" s="236"/>
      <c r="C31" s="142">
        <v>110</v>
      </c>
      <c r="D31" s="143">
        <v>0</v>
      </c>
      <c r="E31" s="143">
        <v>0</v>
      </c>
    </row>
    <row r="32" spans="1:5" ht="11.25">
      <c r="A32" s="237" t="s">
        <v>246</v>
      </c>
      <c r="B32" s="237"/>
      <c r="C32" s="142">
        <v>111</v>
      </c>
      <c r="D32" s="143">
        <v>0</v>
      </c>
      <c r="E32" s="143">
        <v>0</v>
      </c>
    </row>
    <row r="33" spans="1:5" ht="11.25">
      <c r="A33" s="237" t="s">
        <v>247</v>
      </c>
      <c r="B33" s="237"/>
      <c r="C33" s="142">
        <v>112</v>
      </c>
      <c r="D33" s="143">
        <v>0</v>
      </c>
      <c r="E33" s="143">
        <v>0</v>
      </c>
    </row>
    <row r="34" spans="1:5" ht="11.25">
      <c r="A34" s="237" t="s">
        <v>248</v>
      </c>
      <c r="B34" s="237"/>
      <c r="C34" s="142">
        <v>113</v>
      </c>
      <c r="D34" s="143">
        <v>0</v>
      </c>
      <c r="E34" s="143">
        <v>0</v>
      </c>
    </row>
    <row r="35" spans="1:5" ht="11.25">
      <c r="A35" s="237" t="s">
        <v>249</v>
      </c>
      <c r="B35" s="237"/>
      <c r="C35" s="142">
        <v>114</v>
      </c>
      <c r="D35" s="143">
        <v>0</v>
      </c>
      <c r="E35" s="143">
        <v>0</v>
      </c>
    </row>
    <row r="36" spans="1:5" ht="11.25">
      <c r="A36" s="236" t="s">
        <v>376</v>
      </c>
      <c r="B36" s="236"/>
      <c r="C36" s="142">
        <v>120</v>
      </c>
      <c r="D36" s="143">
        <v>0</v>
      </c>
      <c r="E36" s="143">
        <v>0</v>
      </c>
    </row>
    <row r="37" spans="1:5" ht="50.25" customHeight="1">
      <c r="A37" s="236" t="s">
        <v>377</v>
      </c>
      <c r="B37" s="236"/>
      <c r="C37" s="142">
        <v>130</v>
      </c>
      <c r="D37" s="143">
        <v>0</v>
      </c>
      <c r="E37" s="143">
        <v>0</v>
      </c>
    </row>
    <row r="38" spans="1:5" ht="69.75" customHeight="1">
      <c r="A38" s="236" t="s">
        <v>378</v>
      </c>
      <c r="B38" s="236"/>
      <c r="C38" s="142">
        <v>140</v>
      </c>
      <c r="D38" s="143">
        <v>0</v>
      </c>
      <c r="E38" s="143">
        <v>0</v>
      </c>
    </row>
    <row r="39" spans="1:5" ht="11.25">
      <c r="A39" s="236" t="s">
        <v>57</v>
      </c>
      <c r="B39" s="236"/>
      <c r="C39" s="142">
        <v>150</v>
      </c>
      <c r="D39" s="143">
        <v>0</v>
      </c>
      <c r="E39" s="143">
        <v>0</v>
      </c>
    </row>
    <row r="40" spans="1:5" ht="25.5" customHeight="1">
      <c r="A40" s="236" t="s">
        <v>250</v>
      </c>
      <c r="B40" s="236"/>
      <c r="C40" s="142">
        <v>160</v>
      </c>
      <c r="D40" s="143">
        <v>0</v>
      </c>
      <c r="E40" s="143">
        <v>0</v>
      </c>
    </row>
    <row r="41" spans="1:5" ht="11.25">
      <c r="A41" s="237" t="s">
        <v>251</v>
      </c>
      <c r="B41" s="237"/>
      <c r="C41" s="142">
        <v>161</v>
      </c>
      <c r="D41" s="143">
        <v>0</v>
      </c>
      <c r="E41" s="143">
        <v>0</v>
      </c>
    </row>
    <row r="42" spans="1:5" ht="22.5" customHeight="1">
      <c r="A42" s="236" t="s">
        <v>252</v>
      </c>
      <c r="B42" s="236"/>
      <c r="C42" s="142">
        <v>170</v>
      </c>
      <c r="D42" s="143">
        <v>0</v>
      </c>
      <c r="E42" s="143">
        <v>0</v>
      </c>
    </row>
    <row r="43" spans="1:5" ht="11.25">
      <c r="A43" s="237" t="s">
        <v>251</v>
      </c>
      <c r="B43" s="237"/>
      <c r="C43" s="142">
        <v>171</v>
      </c>
      <c r="D43" s="143">
        <v>0</v>
      </c>
      <c r="E43" s="143">
        <v>0</v>
      </c>
    </row>
    <row r="44" spans="1:5" ht="25.5" customHeight="1">
      <c r="A44" s="236" t="s">
        <v>253</v>
      </c>
      <c r="B44" s="236"/>
      <c r="C44" s="142">
        <v>180</v>
      </c>
      <c r="D44" s="143">
        <v>0</v>
      </c>
      <c r="E44" s="143">
        <v>0</v>
      </c>
    </row>
    <row r="45" spans="1:5" ht="11.25">
      <c r="A45" s="237" t="s">
        <v>254</v>
      </c>
      <c r="B45" s="237"/>
      <c r="C45" s="142">
        <v>181</v>
      </c>
      <c r="D45" s="143">
        <v>0</v>
      </c>
      <c r="E45" s="143">
        <v>0</v>
      </c>
    </row>
    <row r="46" spans="1:5" ht="25.5" customHeight="1">
      <c r="A46" s="236" t="s">
        <v>255</v>
      </c>
      <c r="B46" s="236"/>
      <c r="C46" s="142">
        <v>190</v>
      </c>
      <c r="D46" s="143">
        <v>0</v>
      </c>
      <c r="E46" s="143">
        <v>0</v>
      </c>
    </row>
    <row r="47" spans="1:5" ht="11.25">
      <c r="A47" s="237" t="s">
        <v>254</v>
      </c>
      <c r="B47" s="237"/>
      <c r="C47" s="142">
        <v>191</v>
      </c>
      <c r="D47" s="143">
        <v>0</v>
      </c>
      <c r="E47" s="143">
        <v>0</v>
      </c>
    </row>
    <row r="48" spans="1:5" ht="27" customHeight="1">
      <c r="A48" s="236" t="s">
        <v>256</v>
      </c>
      <c r="B48" s="236"/>
      <c r="C48" s="142">
        <v>200</v>
      </c>
      <c r="D48" s="143">
        <v>0</v>
      </c>
      <c r="E48" s="143">
        <v>0</v>
      </c>
    </row>
    <row r="49" spans="1:5" ht="26.25" customHeight="1">
      <c r="A49" s="236" t="s">
        <v>257</v>
      </c>
      <c r="B49" s="236"/>
      <c r="C49" s="142">
        <v>210</v>
      </c>
      <c r="D49" s="143">
        <v>0</v>
      </c>
      <c r="E49" s="143">
        <v>0</v>
      </c>
    </row>
    <row r="50" spans="1:5" ht="70.5" customHeight="1">
      <c r="A50" s="236" t="s">
        <v>379</v>
      </c>
      <c r="B50" s="236"/>
      <c r="C50" s="142">
        <v>220</v>
      </c>
      <c r="D50" s="143">
        <v>0</v>
      </c>
      <c r="E50" s="143">
        <v>0</v>
      </c>
    </row>
    <row r="51" spans="1:5" ht="59.25" customHeight="1">
      <c r="A51" s="236" t="s">
        <v>380</v>
      </c>
      <c r="B51" s="236"/>
      <c r="C51" s="142">
        <v>230</v>
      </c>
      <c r="D51" s="143">
        <v>0</v>
      </c>
      <c r="E51" s="143">
        <v>0</v>
      </c>
    </row>
    <row r="52" spans="1:5" ht="12.75" customHeight="1">
      <c r="A52" s="236" t="s">
        <v>258</v>
      </c>
      <c r="B52" s="236"/>
      <c r="C52" s="142">
        <v>240</v>
      </c>
      <c r="D52" s="143">
        <v>0</v>
      </c>
      <c r="E52" s="143">
        <v>0</v>
      </c>
    </row>
    <row r="53" spans="1:5" ht="12.75" customHeight="1">
      <c r="A53" s="236" t="s">
        <v>259</v>
      </c>
      <c r="B53" s="236"/>
      <c r="C53" s="142">
        <v>250</v>
      </c>
      <c r="D53" s="143">
        <v>0</v>
      </c>
      <c r="E53" s="143">
        <v>0</v>
      </c>
    </row>
    <row r="54" spans="1:5" ht="11.25">
      <c r="A54" s="236" t="s">
        <v>260</v>
      </c>
      <c r="B54" s="236"/>
      <c r="C54" s="142">
        <v>260</v>
      </c>
      <c r="D54" s="144">
        <f>SUM(D55:D58)</f>
        <v>22938196.77</v>
      </c>
      <c r="E54" s="144">
        <f>SUM(E55:E58)</f>
        <v>20629783.29</v>
      </c>
    </row>
    <row r="55" spans="1:5" ht="27.75" customHeight="1">
      <c r="A55" s="237" t="s">
        <v>261</v>
      </c>
      <c r="B55" s="237"/>
      <c r="C55" s="142">
        <v>261</v>
      </c>
      <c r="D55" s="145">
        <v>21123509.8</v>
      </c>
      <c r="E55" s="145">
        <v>18928866.22</v>
      </c>
    </row>
    <row r="56" spans="1:5" ht="26.25" customHeight="1">
      <c r="A56" s="237" t="s">
        <v>262</v>
      </c>
      <c r="B56" s="237"/>
      <c r="C56" s="142">
        <v>262</v>
      </c>
      <c r="D56" s="145">
        <v>0</v>
      </c>
      <c r="E56" s="145">
        <v>0</v>
      </c>
    </row>
    <row r="57" spans="1:5" ht="34.5" customHeight="1">
      <c r="A57" s="237" t="s">
        <v>263</v>
      </c>
      <c r="B57" s="237"/>
      <c r="C57" s="142">
        <v>263</v>
      </c>
      <c r="D57" s="145">
        <v>1814686.97</v>
      </c>
      <c r="E57" s="145">
        <v>1700917.07</v>
      </c>
    </row>
    <row r="58" spans="1:5" ht="11.25">
      <c r="A58" s="237" t="s">
        <v>264</v>
      </c>
      <c r="B58" s="237"/>
      <c r="C58" s="142">
        <v>264</v>
      </c>
      <c r="D58" s="145">
        <v>0</v>
      </c>
      <c r="E58" s="145">
        <v>0</v>
      </c>
    </row>
    <row r="59" spans="1:5" ht="34.5" customHeight="1">
      <c r="A59" s="236" t="s">
        <v>265</v>
      </c>
      <c r="B59" s="236"/>
      <c r="C59" s="142">
        <v>270</v>
      </c>
      <c r="D59" s="143">
        <f>SUM(D15,D18,D21,D22,D23,D24,D25,D26,D54)</f>
        <v>161077311.84</v>
      </c>
      <c r="E59" s="143">
        <f>SUM(E15,E18,E21,E22,E23,E24,E25,E26,E54)</f>
        <v>158033396.9</v>
      </c>
    </row>
    <row r="60" spans="1:5" ht="11.25">
      <c r="A60" s="235" t="s">
        <v>266</v>
      </c>
      <c r="B60" s="235"/>
      <c r="C60" s="142"/>
      <c r="D60" s="143"/>
      <c r="E60" s="143"/>
    </row>
    <row r="61" spans="1:5" ht="11.25">
      <c r="A61" s="236" t="s">
        <v>267</v>
      </c>
      <c r="B61" s="236"/>
      <c r="C61" s="142">
        <v>300</v>
      </c>
      <c r="D61" s="145">
        <v>900627.52</v>
      </c>
      <c r="E61" s="145">
        <v>1117462.53</v>
      </c>
    </row>
    <row r="62" spans="1:5" ht="11.25">
      <c r="A62" s="236" t="s">
        <v>268</v>
      </c>
      <c r="B62" s="236"/>
      <c r="C62" s="142">
        <v>310</v>
      </c>
      <c r="D62" s="145">
        <v>228660.55</v>
      </c>
      <c r="E62" s="145">
        <v>498889.96</v>
      </c>
    </row>
    <row r="63" spans="1:5" ht="34.5" customHeight="1">
      <c r="A63" s="236" t="s">
        <v>269</v>
      </c>
      <c r="B63" s="236"/>
      <c r="C63" s="142">
        <v>320</v>
      </c>
      <c r="D63" s="143">
        <v>0</v>
      </c>
      <c r="E63" s="143">
        <v>0</v>
      </c>
    </row>
    <row r="64" spans="1:5" ht="11.25">
      <c r="A64" s="236" t="s">
        <v>270</v>
      </c>
      <c r="B64" s="236"/>
      <c r="C64" s="142">
        <v>330</v>
      </c>
      <c r="D64" s="143">
        <f>SUM(D61:D63)</f>
        <v>1129288.07</v>
      </c>
      <c r="E64" s="143">
        <f>SUM(E61:E63)</f>
        <v>1616352.49</v>
      </c>
    </row>
    <row r="65" spans="1:5" ht="11.25">
      <c r="A65" s="235" t="s">
        <v>271</v>
      </c>
      <c r="B65" s="235"/>
      <c r="C65" s="142">
        <v>400</v>
      </c>
      <c r="D65" s="145">
        <v>159948023.77</v>
      </c>
      <c r="E65" s="145">
        <v>156417044.41</v>
      </c>
    </row>
    <row r="66" spans="1:5" ht="37.5" customHeight="1">
      <c r="A66" s="236" t="s">
        <v>272</v>
      </c>
      <c r="B66" s="236"/>
      <c r="C66" s="142">
        <v>500</v>
      </c>
      <c r="D66" s="146">
        <v>60016.4405</v>
      </c>
      <c r="E66" s="146">
        <v>58881.95113</v>
      </c>
    </row>
    <row r="67" spans="1:5" ht="33.75" customHeight="1">
      <c r="A67" s="236" t="s">
        <v>273</v>
      </c>
      <c r="B67" s="236"/>
      <c r="C67" s="142">
        <v>600</v>
      </c>
      <c r="D67" s="143">
        <f>D65/D66</f>
        <v>2665.0701447380907</v>
      </c>
      <c r="E67" s="143">
        <f>E65/E66</f>
        <v>2656.4514491828118</v>
      </c>
    </row>
    <row r="68" ht="24.75" customHeight="1"/>
    <row r="69" spans="1:7" ht="12" customHeight="1">
      <c r="A69" s="149" t="s">
        <v>190</v>
      </c>
      <c r="C69" s="112"/>
      <c r="D69" s="112"/>
      <c r="E69" s="150" t="s">
        <v>191</v>
      </c>
      <c r="G69" s="151"/>
    </row>
    <row r="70" spans="1:7" s="153" customFormat="1" ht="12">
      <c r="A70" s="152"/>
      <c r="C70" s="234" t="s">
        <v>192</v>
      </c>
      <c r="D70" s="234"/>
      <c r="E70" s="152"/>
      <c r="G70" s="154"/>
    </row>
    <row r="71" spans="1:7" ht="25.5" customHeight="1">
      <c r="A71" s="110"/>
      <c r="C71" s="110"/>
      <c r="D71" s="110"/>
      <c r="E71" s="112"/>
      <c r="F71" s="155"/>
      <c r="G71" s="155"/>
    </row>
    <row r="72" spans="1:7" ht="22.5">
      <c r="A72" s="149" t="s">
        <v>193</v>
      </c>
      <c r="C72" s="112"/>
      <c r="D72" s="112"/>
      <c r="E72" s="156" t="s">
        <v>288</v>
      </c>
      <c r="G72" s="157"/>
    </row>
    <row r="73" spans="1:7" ht="12">
      <c r="A73" s="112"/>
      <c r="B73" s="107"/>
      <c r="C73" s="234" t="s">
        <v>192</v>
      </c>
      <c r="D73" s="234"/>
      <c r="E73" s="112"/>
      <c r="G73" s="155"/>
    </row>
    <row r="74" spans="1:7" ht="22.5" customHeight="1">
      <c r="A74" s="112"/>
      <c r="B74" s="107"/>
      <c r="C74" s="109"/>
      <c r="D74" s="109"/>
      <c r="E74" s="112"/>
      <c r="G74" s="155"/>
    </row>
    <row r="75" spans="1:7" ht="33.75">
      <c r="A75" s="110" t="s">
        <v>224</v>
      </c>
      <c r="B75" s="107"/>
      <c r="C75" s="112"/>
      <c r="D75" s="112"/>
      <c r="E75" s="112" t="s">
        <v>381</v>
      </c>
      <c r="G75" s="155"/>
    </row>
    <row r="76" spans="1:7" ht="12">
      <c r="A76" s="112"/>
      <c r="B76" s="107"/>
      <c r="C76" s="234" t="s">
        <v>192</v>
      </c>
      <c r="D76" s="234"/>
      <c r="E76" s="112"/>
      <c r="G76" s="155"/>
    </row>
    <row r="77" spans="1:8" ht="11.25">
      <c r="A77" s="158"/>
      <c r="B77" s="159"/>
      <c r="C77" s="158"/>
      <c r="D77" s="158"/>
      <c r="E77" s="158"/>
      <c r="F77" s="158"/>
      <c r="G77" s="158"/>
      <c r="H77" s="158"/>
    </row>
  </sheetData>
  <mergeCells count="67">
    <mergeCell ref="C76:D76"/>
    <mergeCell ref="A1:E1"/>
    <mergeCell ref="A3:E3"/>
    <mergeCell ref="A4:E4"/>
    <mergeCell ref="A5:E5"/>
    <mergeCell ref="A6:E6"/>
    <mergeCell ref="A7:E7"/>
    <mergeCell ref="B9:E9"/>
    <mergeCell ref="A11:B12"/>
    <mergeCell ref="C11:C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C73:D73"/>
    <mergeCell ref="A65:B65"/>
    <mergeCell ref="A66:B66"/>
    <mergeCell ref="A67:B67"/>
    <mergeCell ref="C70:D7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Ivanova_D</dc:creator>
  <cp:keywords/>
  <dc:description/>
  <cp:lastModifiedBy>Administrator</cp:lastModifiedBy>
  <cp:lastPrinted>2006-03-15T08:08:04Z</cp:lastPrinted>
  <dcterms:created xsi:type="dcterms:W3CDTF">2004-02-04T11:58:30Z</dcterms:created>
  <dcterms:modified xsi:type="dcterms:W3CDTF">2006-04-17T09:46:09Z</dcterms:modified>
  <cp:category/>
  <cp:version/>
  <cp:contentType/>
  <cp:contentStatus/>
</cp:coreProperties>
</file>